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4"/>
  </bookViews>
  <sheets>
    <sheet name="Титульный" sheetId="1" r:id="rId1"/>
    <sheet name="2023" sheetId="2" r:id="rId2"/>
    <sheet name="2024" sheetId="3" r:id="rId3"/>
    <sheet name="2025" sheetId="4" r:id="rId4"/>
    <sheet name="Закупки" sheetId="5" r:id="rId5"/>
  </sheets>
  <definedNames>
    <definedName name="TABLE" localSheetId="1">'2023'!#REF!</definedName>
    <definedName name="TABLE" localSheetId="2">'2024'!#REF!</definedName>
    <definedName name="TABLE" localSheetId="3">'2025'!#REF!</definedName>
    <definedName name="TABLE" localSheetId="4">'Закупки'!#REF!</definedName>
    <definedName name="TABLE" localSheetId="0">'Титульный'!#REF!</definedName>
    <definedName name="TABLE_2" localSheetId="1">'2023'!#REF!</definedName>
    <definedName name="TABLE_2" localSheetId="2">'2024'!#REF!</definedName>
    <definedName name="TABLE_2" localSheetId="3">'2025'!#REF!</definedName>
    <definedName name="TABLE_2" localSheetId="4">'Закупки'!#REF!</definedName>
    <definedName name="TABLE_2" localSheetId="0">'Титульный'!#REF!</definedName>
    <definedName name="_xlnm.Print_Titles" localSheetId="1">'2023'!$3:$6</definedName>
    <definedName name="_xlnm.Print_Titles" localSheetId="2">'2024'!$3:$6</definedName>
    <definedName name="_xlnm.Print_Titles" localSheetId="3">'2025'!$3:$6</definedName>
    <definedName name="_xlnm.Print_Titles" localSheetId="4">'Закупки'!$3:$6</definedName>
    <definedName name="_xlnm.Print_Area" localSheetId="1">'2023'!$A$1:$EU$113</definedName>
    <definedName name="_xlnm.Print_Area" localSheetId="2">'2024'!$A$1:$EU$107</definedName>
    <definedName name="_xlnm.Print_Area" localSheetId="3">'2025'!$A$1:$EU$107</definedName>
    <definedName name="_xlnm.Print_Area" localSheetId="4">'Закупки'!$A$1:$ER$50</definedName>
    <definedName name="_xlnm.Print_Area" localSheetId="0">'Титульный'!$A$1:$FG$25</definedName>
  </definedNames>
  <calcPr fullCalcOnLoad="1"/>
</workbook>
</file>

<file path=xl/sharedStrings.xml><?xml version="1.0" encoding="utf-8"?>
<sst xmlns="http://schemas.openxmlformats.org/spreadsheetml/2006/main" count="1233" uniqueCount="367">
  <si>
    <t>Наименование показателя</t>
  </si>
  <si>
    <t>Код строки</t>
  </si>
  <si>
    <t xml:space="preserve"> г.</t>
  </si>
  <si>
    <t>Сумма</t>
  </si>
  <si>
    <t>1</t>
  </si>
  <si>
    <t>2</t>
  </si>
  <si>
    <t>3</t>
  </si>
  <si>
    <t>4</t>
  </si>
  <si>
    <t>5</t>
  </si>
  <si>
    <t>6</t>
  </si>
  <si>
    <t>7</t>
  </si>
  <si>
    <t>(наименование должности уполномоченного лица)</t>
  </si>
  <si>
    <t>(подпись)</t>
  </si>
  <si>
    <t>(расшифровка подписи)</t>
  </si>
  <si>
    <t>"</t>
  </si>
  <si>
    <t>Утверждаю</t>
  </si>
  <si>
    <t>Коды</t>
  </si>
  <si>
    <t>Дата</t>
  </si>
  <si>
    <t>по Сводному реестру</t>
  </si>
  <si>
    <t>глава по БК</t>
  </si>
  <si>
    <t>Орган, осуществляющий</t>
  </si>
  <si>
    <t>функции и полномочия учредителя</t>
  </si>
  <si>
    <t>ИНН</t>
  </si>
  <si>
    <t>КПП</t>
  </si>
  <si>
    <t>по ОКЕИ</t>
  </si>
  <si>
    <t>383</t>
  </si>
  <si>
    <t>Учреждение</t>
  </si>
  <si>
    <t>Единица измерения: руб.</t>
  </si>
  <si>
    <t>от "</t>
  </si>
  <si>
    <t>Раздел 1. Поступления и выплаты</t>
  </si>
  <si>
    <t>0001</t>
  </si>
  <si>
    <t>х</t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</si>
  <si>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</si>
  <si>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</si>
  <si>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</si>
  <si>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</si>
  <si>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</si>
  <si>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</si>
  <si>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</si>
  <si>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</si>
  <si>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</si>
  <si>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</si>
  <si>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</si>
  <si>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1210</t>
  </si>
  <si>
    <t>доходы от штрафов, пеней, иных сумм принудительного изъятия, всего</t>
  </si>
  <si>
    <t>1300</t>
  </si>
  <si>
    <t>140</t>
  </si>
  <si>
    <t>1310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</si>
  <si>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</si>
  <si>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</si>
  <si>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</si>
  <si>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</si>
  <si>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</si>
  <si>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целевые субсидии</t>
  </si>
  <si>
    <t>1510</t>
  </si>
  <si>
    <t>доходы от операций с активами, всего</t>
  </si>
  <si>
    <t>1900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</si>
  <si>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</si>
  <si>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</si>
  <si>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</si>
  <si>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Расходы, всего</t>
  </si>
  <si>
    <t>2000</t>
  </si>
  <si>
    <t>в том числе:
на выплаты персоналу, всего</t>
  </si>
  <si>
    <t>2100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</si>
  <si>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</si>
  <si>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</si>
  <si>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</si>
  <si>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</si>
  <si>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</si>
  <si>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</si>
  <si>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</si>
  <si>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</si>
  <si>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</si>
  <si>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</si>
  <si>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</si>
  <si>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</si>
  <si>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</si>
  <si>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2142</t>
  </si>
  <si>
    <t>131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</si>
  <si>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</si>
  <si>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</si>
  <si>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>139</t>
  </si>
  <si>
    <t>в том числе:
на оплату труда стажеров</t>
  </si>
  <si>
    <t>2171</t>
  </si>
  <si>
    <t>на иные выплаты гражданским лицам (денежное содержание)</t>
  </si>
  <si>
    <t>2172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</si>
  <si>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</si>
  <si>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</si>
  <si>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</si>
  <si>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</si>
  <si>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</si>
  <si>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</si>
  <si>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</si>
  <si>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</si>
  <si>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</si>
  <si>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</si>
  <si>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</si>
  <si>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</si>
  <si>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социальное обеспечение детей-сирот и детей, оставшихся без попечения родителей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</si>
  <si>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</si>
  <si>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</si>
  <si>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</si>
  <si>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</si>
  <si>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</si>
  <si>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</si>
  <si>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</si>
  <si>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</si>
  <si>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</si>
  <si>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</si>
  <si>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</si>
  <si>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</si>
  <si>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</si>
  <si>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</si>
  <si>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</si>
  <si>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</si>
  <si>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из них:
гранты, предоставляемые другим организациям и физическим лицам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</si>
  <si>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</si>
  <si>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</si>
  <si>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</si>
  <si>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</si>
  <si>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</si>
  <si>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</si>
  <si>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</si>
  <si>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</si>
  <si>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</si>
  <si>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</si>
  <si>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</si>
  <si>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</si>
  <si>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</si>
  <si>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</si>
  <si>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</si>
  <si>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</si>
  <si>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</si>
  <si>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</si>
  <si>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</si>
  <si>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</si>
  <si>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</si>
  <si>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</si>
  <si>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</si>
  <si>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прочую закупку товаров, работ и услуг, всего</t>
  </si>
  <si>
    <t>2640</t>
  </si>
  <si>
    <t>244</t>
  </si>
  <si>
    <t>из них:</t>
  </si>
  <si>
    <t>капитальные вложения в объекты государственной (муниципальной) собственности, всего</t>
  </si>
  <si>
    <t>2650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</si>
  <si>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</si>
  <si>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</si>
  <si>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2651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</si>
  <si>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</si>
  <si>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</si>
  <si>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2652</t>
  </si>
  <si>
    <t>407</t>
  </si>
  <si>
    <t>3000</t>
  </si>
  <si>
    <t>100</t>
  </si>
  <si>
    <t>3010</t>
  </si>
  <si>
    <t>3020</t>
  </si>
  <si>
    <t>3030</t>
  </si>
  <si>
    <t>4000</t>
  </si>
  <si>
    <t>из них:
возврат в бюджет средств субсидии</t>
  </si>
  <si>
    <t>4010</t>
  </si>
  <si>
    <t>610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</si>
  <si>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</si>
  <si>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</si>
  <si>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</si>
  <si>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</si>
  <si>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</si>
  <si>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</si>
  <si>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t>26000</t>
  </si>
  <si>
    <t>1.1</t>
  </si>
  <si>
    <t>26100</t>
  </si>
  <si>
    <t>1.2</t>
  </si>
  <si>
    <t>26200</t>
  </si>
  <si>
    <t>1.3</t>
  </si>
  <si>
    <t>1.4</t>
  </si>
  <si>
    <t>26300</t>
  </si>
  <si>
    <t>26400</t>
  </si>
  <si>
    <t>1.4.1</t>
  </si>
  <si>
    <t>26410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</si>
  <si>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</si>
  <si>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1.4.1.1</t>
  </si>
  <si>
    <t>в том числе:
в соответствии с Федеральным законом № 44-ФЗ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</si>
  <si>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</si>
  <si>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</si>
  <si>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</si>
  <si>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</si>
  <si>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</si>
  <si>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</si>
  <si>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</si>
  <si>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</si>
  <si>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</si>
  <si>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</si>
  <si>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</si>
  <si>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</si>
  <si>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</si>
  <si>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</si>
  <si>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</si>
  <si>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</si>
  <si>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</si>
  <si>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</si>
  <si>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</si>
  <si>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</si>
  <si>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</si>
  <si>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</si>
  <si>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</si>
  <si>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</si>
  <si>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</si>
  <si>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</si>
  <si>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</si>
  <si>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</si>
  <si>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</si>
  <si>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</si>
  <si>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</si>
  <si>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</si>
  <si>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</si>
  <si>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</si>
  <si>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</si>
  <si>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</si>
  <si>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</si>
  <si>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СОГЛАСОВАНО</t>
  </si>
  <si>
    <t>(наименование должности уполномоченного лица органа-учредителя)</t>
  </si>
  <si>
    <t>Приложение №1</t>
  </si>
  <si>
    <t>к Порядку составления и утверждения плана финансово-хозяйственной деятельности МАУ «СШ «Строитель», утвержденному распоряжением Отдела физической культуры и спорта Администрации Северодвинска от 20.01.2020 г. № 15</t>
  </si>
  <si>
    <t>Отдел физической культуры и спорта Администрации Северодвинска</t>
  </si>
  <si>
    <t>Муниципальное автономное учреждение "Спортивная школа "Строитель" (МАУ "СШ "Строитель")</t>
  </si>
  <si>
    <t>2902033343</t>
  </si>
  <si>
    <t>(наименование учреждения)</t>
  </si>
  <si>
    <t xml:space="preserve">Директор </t>
  </si>
  <si>
    <t>Ткаченко С.В.</t>
  </si>
  <si>
    <t>290201001</t>
  </si>
  <si>
    <t>Код по бюджетной классификации Российской Федерации</t>
  </si>
  <si>
    <t>Всего</t>
  </si>
  <si>
    <t>Субсидия на финансовое обеспечение выполнения муниципального задания</t>
  </si>
  <si>
    <t>Субсидии на иные цели</t>
  </si>
  <si>
    <t>Приносящая доход деятельность (собственные доходы учреждения)</t>
  </si>
  <si>
    <t>Остаток средств на начало текущего финансового года</t>
  </si>
  <si>
    <t>Остаток средств на конец текущего финансового года</t>
  </si>
  <si>
    <t>прочие поступления, всего</t>
  </si>
  <si>
    <t>расходы на закупку товаров, работ, услуг, всего</t>
  </si>
  <si>
    <r>
      <t xml:space="preserve">Выплаты, уменьшающие доход, всего </t>
    </r>
    <r>
      <rPr>
        <b/>
        <vertAlign val="superscript"/>
        <sz val="8"/>
        <rFont val="Times New Roman"/>
        <family val="1"/>
      </rPr>
      <t>1</t>
    </r>
  </si>
  <si>
    <t>в том числе:
налог на прибыль</t>
  </si>
  <si>
    <t>налог на добавленную стоимость</t>
  </si>
  <si>
    <t>прочие налоги, уменьшающие доход</t>
  </si>
  <si>
    <t>Прочие выплаты, всего</t>
  </si>
  <si>
    <r>
      <rPr>
        <vertAlign val="superscript"/>
        <sz val="7"/>
        <rFont val="Times New Roman"/>
        <family val="1"/>
      </rPr>
      <t xml:space="preserve">1 </t>
    </r>
    <r>
      <rPr>
        <sz val="7"/>
        <rFont val="Times New Roman"/>
        <family val="1"/>
      </rPr>
      <t>Показатель отражается со знаком "минус".</t>
    </r>
  </si>
  <si>
    <t>Раздел 2. Сведения по выплатам на закупки товаров, работ, услуг</t>
  </si>
  <si>
    <t>Выплаты на закупку товаров, работ, услуг, всего</t>
  </si>
  <si>
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</si>
  <si>
    <t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</t>
  </si>
  <si>
    <t>по контрактам (договорам), заключенным до начала текущего финансового года с учетом требований Федерального закона № 44-ФЗ и Федерального закона № 223-ФЗ</t>
  </si>
  <si>
    <t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</t>
  </si>
  <si>
    <t>за счет субсидий, предоставляемых на осуществление капитальных вложений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</si>
  <si>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</si>
  <si>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>доходы от операционной аренды</t>
  </si>
  <si>
    <t>проценты по депозитам</t>
  </si>
  <si>
    <t xml:space="preserve"> иные доходы от собственности</t>
  </si>
  <si>
    <t>121</t>
  </si>
  <si>
    <t>124</t>
  </si>
  <si>
    <t>129</t>
  </si>
  <si>
    <t>доходы от оказания платных услуг (работ)</t>
  </si>
  <si>
    <t>135</t>
  </si>
  <si>
    <t>по условным арендным платежам</t>
  </si>
  <si>
    <t>субсидии на иные цели, в том числе:</t>
  </si>
  <si>
    <t>компенсация проезда к месту отдыха и обратно</t>
  </si>
  <si>
    <t>приобретение услуг связи</t>
  </si>
  <si>
    <t>приобретение транспортных услуг</t>
  </si>
  <si>
    <t>расходы на оплату коммунальных услуг</t>
  </si>
  <si>
    <t>расходы на содержание имущества</t>
  </si>
  <si>
    <t>расходы на приобретение основных средств</t>
  </si>
  <si>
    <t>221</t>
  </si>
  <si>
    <t>222</t>
  </si>
  <si>
    <t>223</t>
  </si>
  <si>
    <t>225</t>
  </si>
  <si>
    <t>310</t>
  </si>
  <si>
    <t>226</t>
  </si>
  <si>
    <t>расходы на оплату прочих работ, услуг</t>
  </si>
  <si>
    <t>291</t>
  </si>
  <si>
    <t>344</t>
  </si>
  <si>
    <t>345</t>
  </si>
  <si>
    <t>346</t>
  </si>
  <si>
    <t>Аналитический код</t>
  </si>
  <si>
    <t>141</t>
  </si>
  <si>
    <t>152</t>
  </si>
  <si>
    <t>211</t>
  </si>
  <si>
    <t>214</t>
  </si>
  <si>
    <t>266</t>
  </si>
  <si>
    <t>213</t>
  </si>
  <si>
    <t>оплата труда</t>
  </si>
  <si>
    <t>социальные пособия и компенсации персоналу в денежной форме</t>
  </si>
  <si>
    <t>224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</si>
  <si>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</si>
  <si>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</si>
  <si>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 (материалов)</t>
  </si>
  <si>
    <t xml:space="preserve">арендная плата за пользование имуществом </t>
  </si>
  <si>
    <t>экономист</t>
  </si>
  <si>
    <t>Шарыпова Т.В.</t>
  </si>
  <si>
    <t xml:space="preserve">           8(8184)56-64-33</t>
  </si>
  <si>
    <t>директор</t>
  </si>
  <si>
    <t>доходы от штрафных санкций за нарушение законодательства о закупках и нарушение условий контрактов (договоров)</t>
  </si>
  <si>
    <t xml:space="preserve">             в том числе:</t>
  </si>
  <si>
    <t>закупки</t>
  </si>
  <si>
    <t>180</t>
  </si>
  <si>
    <t>189</t>
  </si>
  <si>
    <t>1410</t>
  </si>
  <si>
    <t>1430</t>
  </si>
  <si>
    <t>1460</t>
  </si>
  <si>
    <t xml:space="preserve">  </t>
  </si>
  <si>
    <t xml:space="preserve">                (телефон)</t>
  </si>
  <si>
    <t>проверка</t>
  </si>
  <si>
    <t>162</t>
  </si>
  <si>
    <t>341</t>
  </si>
  <si>
    <t>349</t>
  </si>
  <si>
    <t>увеличение стоимости нематериальных активов</t>
  </si>
  <si>
    <t>увеличение стоимости лекарственных препаратов и материалов, применяемых в медицинских целях</t>
  </si>
  <si>
    <t>увеличение стоимости прочих материальных запасов однократного применения</t>
  </si>
  <si>
    <t>возврат ссуд, кредитов(заимствований)</t>
  </si>
  <si>
    <t xml:space="preserve">Объем финансового обеспечения на текущий финансовый 2023 г. </t>
  </si>
  <si>
    <t>на 2023 г.</t>
  </si>
  <si>
    <t>на 2024 г.</t>
  </si>
  <si>
    <t xml:space="preserve">Объем финансового обеспечения на текущий финансовый 2024 г. </t>
  </si>
  <si>
    <t>организация и проведение спортивно-оздоровительной работы по развитию физической культуры и спорта среди различных групп населения</t>
  </si>
  <si>
    <r>
      <rPr>
        <b/>
        <sz val="8"/>
        <rFont val="Times New Roman"/>
        <family val="1"/>
      </rPr>
      <t>в том числе:</t>
    </r>
    <r>
      <rPr>
        <sz val="8"/>
        <rFont val="Times New Roman"/>
        <family val="1"/>
      </rPr>
      <t xml:space="preserve">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учреждение: </t>
    </r>
    <r>
      <rPr>
        <b/>
        <sz val="8"/>
        <rFont val="Times New Roman"/>
        <family val="1"/>
      </rPr>
      <t>в том числе:</t>
    </r>
  </si>
  <si>
    <t>обеспечение доступа к объектам спорта</t>
  </si>
  <si>
    <t>реализация спортивной подготовки по олимпийским видам спорта в муниципальных учреждениях</t>
  </si>
  <si>
    <t>выполнение работ по капитальному и текущему ремонту спортивных объектов, объектов благоустройства и инженерных систем МАУ "СШ "Строитель"</t>
  </si>
  <si>
    <t>247</t>
  </si>
  <si>
    <t>ПРОЕКТ</t>
  </si>
  <si>
    <t xml:space="preserve">компенсация расходов на оплату стоимости проезда и провоза багажа к месту использования отпуска и обратно для лиц, работающих в организациях, финансируемых из местного бюджета, и членов их семей </t>
  </si>
  <si>
    <t>иные цели</t>
  </si>
  <si>
    <t>внебюджет</t>
  </si>
  <si>
    <t>мун.зад</t>
  </si>
  <si>
    <t>ГСМ</t>
  </si>
  <si>
    <t>343</t>
  </si>
  <si>
    <t>293</t>
  </si>
  <si>
    <t>штрафы за нарушение законодательства о закупках и нарушений условий контракта</t>
  </si>
  <si>
    <t>реализация спортивной подготовки по неолимпийским видам спорта в муниципальных учреждениях</t>
  </si>
  <si>
    <t>Главный бухгалтер</t>
  </si>
  <si>
    <t>главный бухгалтер</t>
  </si>
  <si>
    <t>265</t>
  </si>
  <si>
    <t>пособия по социальной помощь</t>
  </si>
  <si>
    <t>Начальник отдела физической культуры и спорта Администрации Северодвинска</t>
  </si>
  <si>
    <t>292</t>
  </si>
  <si>
    <t xml:space="preserve">штрафы за нарушение законодательства о налогах и сборах, законодательства о страховых взносах
</t>
  </si>
  <si>
    <t xml:space="preserve">иные выплаты персоналу, за исключением фонда оплаты труда </t>
  </si>
  <si>
    <t xml:space="preserve">доходы от возмещения Фондом социального страхования РФ расходов </t>
  </si>
  <si>
    <t xml:space="preserve">           штрафы, пни, неустойки, возмещение ущерба</t>
  </si>
  <si>
    <t>296</t>
  </si>
  <si>
    <t>уплата иных платежей</t>
  </si>
  <si>
    <t>на 2025 г.</t>
  </si>
  <si>
    <t>23</t>
  </si>
  <si>
    <t xml:space="preserve">Объем финансового обеспечения на текущий финансовый 2025 г. </t>
  </si>
  <si>
    <t xml:space="preserve"> План финансово-хозяйственной деятельности
на 2023 г. и плановый период 2024 и 2025 годов
</t>
  </si>
  <si>
    <t>приобретение современного спортивного инвентаря , оборудования, аксессуаров и материалов</t>
  </si>
  <si>
    <t>227</t>
  </si>
  <si>
    <t>реализация дополнительных образовательных программ спортивной подготовки по олимпийским видам спорта в муниципальных учреждениях</t>
  </si>
  <si>
    <t>реализация дополнительных образовательных программ спортивной подготовки по неолимпийским видам спорта в муниципальных учреждениях</t>
  </si>
  <si>
    <t>страхование</t>
  </si>
  <si>
    <t>УТВЕРЖДЕНО                                                                                           решением Наблюдательного совета МАУ "СШ "Строитель"                               протокол № 3 от 31.03.2023</t>
  </si>
  <si>
    <t>Саковцева Е.П.</t>
  </si>
  <si>
    <t>Павлов В.Л.</t>
  </si>
  <si>
    <t>обустройство и модернизация объектов городской инфраструктуры, парковых и рекреационных зон для занятий физической культурой и спортом</t>
  </si>
  <si>
    <t>228</t>
  </si>
  <si>
    <t>услуги, работы для целей капитальных вложений</t>
  </si>
  <si>
    <t>МАУ ДО "СШ "Строитель"</t>
  </si>
  <si>
    <t>11</t>
  </si>
  <si>
    <t>августа</t>
  </si>
  <si>
    <t>11.08.2023</t>
  </si>
  <si>
    <t>грант в форме субсидии  на организацию физкультурно-спортивной работы в Архангельской области среди лиц старшего возраста в целях повышения активного долголетия и формирования здорового образа жизни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</si>
</sst>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5">
    <font>
      <sz val="10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vertAlign val="superscript"/>
      <sz val="8"/>
      <name val="Times New Roman"/>
      <family val="1"/>
    </font>
    <font>
      <vertAlign val="superscript"/>
      <sz val="7"/>
      <name val="Times New Roman"/>
      <family val="1"/>
    </font>
    <font>
      <i/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Times New Roman"/>
      <family val="1"/>
    </font>
    <font>
      <sz val="8"/>
      <color rgb="FFFF0000"/>
      <name val="Times New Roman"/>
      <family val="1"/>
    </font>
    <font>
      <sz val="12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DashDot"/>
      <top style="thin"/>
      <bottom>
        <color indexed="63"/>
      </bottom>
    </border>
    <border>
      <left style="mediumDashDot"/>
      <right>
        <color indexed="63"/>
      </right>
      <top>
        <color indexed="63"/>
      </top>
      <bottom style="thin"/>
    </border>
    <border>
      <left>
        <color indexed="63"/>
      </left>
      <right style="mediumDashDot"/>
      <top>
        <color indexed="63"/>
      </top>
      <bottom style="thin"/>
    </border>
    <border>
      <left style="mediumDashDot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4" fontId="4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left"/>
    </xf>
    <xf numFmtId="0" fontId="11" fillId="0" borderId="10" xfId="0" applyNumberFormat="1" applyFont="1" applyBorder="1" applyAlignment="1">
      <alignment horizontal="left"/>
    </xf>
    <xf numFmtId="0" fontId="10" fillId="0" borderId="1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/>
    </xf>
    <xf numFmtId="0" fontId="13" fillId="0" borderId="0" xfId="0" applyNumberFormat="1" applyFont="1" applyBorder="1" applyAlignment="1">
      <alignment horizontal="left"/>
    </xf>
    <xf numFmtId="0" fontId="13" fillId="0" borderId="11" xfId="0" applyNumberFormat="1" applyFont="1" applyBorder="1" applyAlignment="1">
      <alignment horizontal="left"/>
    </xf>
    <xf numFmtId="0" fontId="13" fillId="0" borderId="12" xfId="0" applyNumberFormat="1" applyFont="1" applyBorder="1" applyAlignment="1">
      <alignment horizontal="left"/>
    </xf>
    <xf numFmtId="0" fontId="13" fillId="0" borderId="13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center" vertical="top"/>
    </xf>
    <xf numFmtId="0" fontId="12" fillId="0" borderId="14" xfId="0" applyNumberFormat="1" applyFont="1" applyBorder="1" applyAlignment="1">
      <alignment horizontal="left"/>
    </xf>
    <xf numFmtId="0" fontId="12" fillId="0" borderId="15" xfId="0" applyNumberFormat="1" applyFont="1" applyBorder="1" applyAlignment="1">
      <alignment horizontal="left"/>
    </xf>
    <xf numFmtId="0" fontId="12" fillId="0" borderId="16" xfId="0" applyNumberFormat="1" applyFont="1" applyBorder="1" applyAlignment="1">
      <alignment horizontal="left"/>
    </xf>
    <xf numFmtId="0" fontId="12" fillId="0" borderId="17" xfId="0" applyNumberFormat="1" applyFont="1" applyBorder="1" applyAlignment="1">
      <alignment horizontal="left"/>
    </xf>
    <xf numFmtId="0" fontId="12" fillId="0" borderId="16" xfId="0" applyNumberFormat="1" applyFont="1" applyBorder="1" applyAlignment="1">
      <alignment horizontal="center" vertical="top"/>
    </xf>
    <xf numFmtId="0" fontId="12" fillId="0" borderId="17" xfId="0" applyNumberFormat="1" applyFont="1" applyBorder="1" applyAlignment="1">
      <alignment horizontal="center" vertical="top"/>
    </xf>
    <xf numFmtId="49" fontId="1" fillId="0" borderId="18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0" fontId="1" fillId="0" borderId="18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49" fontId="1" fillId="0" borderId="18" xfId="0" applyNumberFormat="1" applyFont="1" applyFill="1" applyBorder="1" applyAlignment="1">
      <alignment horizontal="center" vertical="top"/>
    </xf>
    <xf numFmtId="49" fontId="4" fillId="0" borderId="18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49" fontId="4" fillId="0" borderId="19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" fontId="1" fillId="0" borderId="20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 horizontal="left"/>
    </xf>
    <xf numFmtId="4" fontId="4" fillId="0" borderId="18" xfId="0" applyNumberFormat="1" applyFont="1" applyFill="1" applyBorder="1" applyAlignment="1">
      <alignment horizontal="left"/>
    </xf>
    <xf numFmtId="4" fontId="9" fillId="0" borderId="0" xfId="0" applyNumberFormat="1" applyFont="1" applyFill="1" applyBorder="1" applyAlignment="1">
      <alignment horizontal="left"/>
    </xf>
    <xf numFmtId="4" fontId="1" fillId="0" borderId="18" xfId="0" applyNumberFormat="1" applyFont="1" applyFill="1" applyBorder="1" applyAlignment="1">
      <alignment horizontal="left"/>
    </xf>
    <xf numFmtId="0" fontId="52" fillId="0" borderId="0" xfId="0" applyNumberFormat="1" applyFont="1" applyFill="1" applyBorder="1" applyAlignment="1">
      <alignment horizontal="left"/>
    </xf>
    <xf numFmtId="0" fontId="53" fillId="0" borderId="0" xfId="0" applyNumberFormat="1" applyFont="1" applyFill="1" applyBorder="1" applyAlignment="1">
      <alignment horizontal="left"/>
    </xf>
    <xf numFmtId="0" fontId="1" fillId="0" borderId="18" xfId="0" applyNumberFormat="1" applyFont="1" applyFill="1" applyBorder="1" applyAlignment="1">
      <alignment horizontal="center"/>
    </xf>
    <xf numFmtId="0" fontId="2" fillId="0" borderId="18" xfId="0" applyNumberFormat="1" applyFont="1" applyFill="1" applyBorder="1" applyAlignment="1">
      <alignment horizontal="left"/>
    </xf>
    <xf numFmtId="0" fontId="2" fillId="0" borderId="21" xfId="0" applyNumberFormat="1" applyFont="1" applyFill="1" applyBorder="1" applyAlignment="1">
      <alignment/>
    </xf>
    <xf numFmtId="0" fontId="2" fillId="0" borderId="22" xfId="0" applyNumberFormat="1" applyFont="1" applyFill="1" applyBorder="1" applyAlignment="1">
      <alignment/>
    </xf>
    <xf numFmtId="0" fontId="2" fillId="0" borderId="23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left"/>
    </xf>
    <xf numFmtId="49" fontId="4" fillId="33" borderId="18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left"/>
    </xf>
    <xf numFmtId="49" fontId="1" fillId="33" borderId="18" xfId="0" applyNumberFormat="1" applyFont="1" applyFill="1" applyBorder="1" applyAlignment="1">
      <alignment horizontal="center"/>
    </xf>
    <xf numFmtId="0" fontId="1" fillId="33" borderId="0" xfId="0" applyNumberFormat="1" applyFont="1" applyFill="1" applyBorder="1" applyAlignment="1">
      <alignment horizontal="left"/>
    </xf>
    <xf numFmtId="0" fontId="10" fillId="0" borderId="0" xfId="0" applyNumberFormat="1" applyFont="1" applyBorder="1" applyAlignment="1">
      <alignment horizontal="right"/>
    </xf>
    <xf numFmtId="0" fontId="12" fillId="0" borderId="24" xfId="0" applyNumberFormat="1" applyFont="1" applyBorder="1" applyAlignment="1">
      <alignment horizontal="center" vertical="top"/>
    </xf>
    <xf numFmtId="0" fontId="54" fillId="33" borderId="0" xfId="0" applyNumberFormat="1" applyFont="1" applyFill="1" applyBorder="1" applyAlignment="1">
      <alignment horizontal="center" vertical="top" wrapText="1"/>
    </xf>
    <xf numFmtId="0" fontId="12" fillId="0" borderId="0" xfId="0" applyNumberFormat="1" applyFont="1" applyBorder="1" applyAlignment="1">
      <alignment horizontal="center" vertical="top" wrapText="1"/>
    </xf>
    <xf numFmtId="0" fontId="11" fillId="0" borderId="0" xfId="0" applyNumberFormat="1" applyFont="1" applyBorder="1" applyAlignment="1">
      <alignment horizontal="center" wrapText="1"/>
    </xf>
    <xf numFmtId="0" fontId="10" fillId="0" borderId="25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center" vertical="top"/>
    </xf>
    <xf numFmtId="49" fontId="10" fillId="0" borderId="18" xfId="0" applyNumberFormat="1" applyFont="1" applyBorder="1" applyAlignment="1">
      <alignment horizontal="center"/>
    </xf>
    <xf numFmtId="49" fontId="10" fillId="0" borderId="25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center"/>
    </xf>
    <xf numFmtId="49" fontId="10" fillId="0" borderId="25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left"/>
    </xf>
    <xf numFmtId="0" fontId="10" fillId="0" borderId="25" xfId="0" applyNumberFormat="1" applyFont="1" applyBorder="1" applyAlignment="1">
      <alignment horizontal="left"/>
    </xf>
    <xf numFmtId="49" fontId="1" fillId="0" borderId="18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4" fontId="1" fillId="33" borderId="18" xfId="0" applyNumberFormat="1" applyFont="1" applyFill="1" applyBorder="1" applyAlignment="1">
      <alignment horizontal="center"/>
    </xf>
    <xf numFmtId="0" fontId="1" fillId="33" borderId="18" xfId="0" applyNumberFormat="1" applyFont="1" applyFill="1" applyBorder="1" applyAlignment="1">
      <alignment horizontal="left" wrapText="1" indent="3"/>
    </xf>
    <xf numFmtId="49" fontId="1" fillId="33" borderId="18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center"/>
    </xf>
    <xf numFmtId="0" fontId="1" fillId="0" borderId="22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left" wrapText="1" indent="3"/>
    </xf>
    <xf numFmtId="0" fontId="1" fillId="0" borderId="18" xfId="0" applyNumberFormat="1" applyFont="1" applyFill="1" applyBorder="1" applyAlignment="1">
      <alignment horizontal="left" indent="3"/>
    </xf>
    <xf numFmtId="0" fontId="1" fillId="0" borderId="21" xfId="0" applyNumberFormat="1" applyFont="1" applyFill="1" applyBorder="1" applyAlignment="1">
      <alignment horizontal="left" vertical="center" wrapText="1" indent="3"/>
    </xf>
    <xf numFmtId="0" fontId="1" fillId="0" borderId="22" xfId="0" applyNumberFormat="1" applyFont="1" applyFill="1" applyBorder="1" applyAlignment="1">
      <alignment horizontal="left" vertical="center" indent="3"/>
    </xf>
    <xf numFmtId="0" fontId="1" fillId="0" borderId="23" xfId="0" applyNumberFormat="1" applyFont="1" applyFill="1" applyBorder="1" applyAlignment="1">
      <alignment horizontal="left" vertical="center" indent="3"/>
    </xf>
    <xf numFmtId="0" fontId="1" fillId="0" borderId="21" xfId="0" applyNumberFormat="1" applyFont="1" applyFill="1" applyBorder="1" applyAlignment="1">
      <alignment horizontal="left"/>
    </xf>
    <xf numFmtId="0" fontId="1" fillId="0" borderId="22" xfId="0" applyNumberFormat="1" applyFont="1" applyFill="1" applyBorder="1" applyAlignment="1">
      <alignment horizontal="left"/>
    </xf>
    <xf numFmtId="0" fontId="1" fillId="0" borderId="23" xfId="0" applyNumberFormat="1" applyFont="1" applyFill="1" applyBorder="1" applyAlignment="1">
      <alignment horizontal="left"/>
    </xf>
    <xf numFmtId="4" fontId="1" fillId="0" borderId="21" xfId="0" applyNumberFormat="1" applyFont="1" applyFill="1" applyBorder="1" applyAlignment="1">
      <alignment horizontal="center"/>
    </xf>
    <xf numFmtId="4" fontId="1" fillId="0" borderId="22" xfId="0" applyNumberFormat="1" applyFont="1" applyFill="1" applyBorder="1" applyAlignment="1">
      <alignment horizontal="center"/>
    </xf>
    <xf numFmtId="4" fontId="1" fillId="0" borderId="23" xfId="0" applyNumberFormat="1" applyFont="1" applyFill="1" applyBorder="1" applyAlignment="1">
      <alignment horizontal="center"/>
    </xf>
    <xf numFmtId="4" fontId="4" fillId="0" borderId="18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 vertical="top"/>
    </xf>
    <xf numFmtId="0" fontId="1" fillId="0" borderId="18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 wrapText="1"/>
    </xf>
    <xf numFmtId="4" fontId="4" fillId="33" borderId="18" xfId="0" applyNumberFormat="1" applyFont="1" applyFill="1" applyBorder="1" applyAlignment="1">
      <alignment horizontal="center"/>
    </xf>
    <xf numFmtId="0" fontId="4" fillId="33" borderId="18" xfId="0" applyNumberFormat="1" applyFont="1" applyFill="1" applyBorder="1" applyAlignment="1">
      <alignment horizontal="left"/>
    </xf>
    <xf numFmtId="49" fontId="4" fillId="33" borderId="18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0" fontId="4" fillId="0" borderId="18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 wrapText="1" indent="1"/>
    </xf>
    <xf numFmtId="0" fontId="4" fillId="0" borderId="18" xfId="0" applyNumberFormat="1" applyFont="1" applyFill="1" applyBorder="1" applyAlignment="1">
      <alignment horizontal="left" indent="1"/>
    </xf>
    <xf numFmtId="0" fontId="1" fillId="0" borderId="18" xfId="0" applyNumberFormat="1" applyFont="1" applyFill="1" applyBorder="1" applyAlignment="1">
      <alignment horizontal="left" indent="2"/>
    </xf>
    <xf numFmtId="0" fontId="4" fillId="0" borderId="19" xfId="0" applyNumberFormat="1" applyFont="1" applyFill="1" applyBorder="1" applyAlignment="1">
      <alignment horizontal="left" wrapText="1" indent="1"/>
    </xf>
    <xf numFmtId="0" fontId="4" fillId="0" borderId="19" xfId="0" applyNumberFormat="1" applyFont="1" applyFill="1" applyBorder="1" applyAlignment="1">
      <alignment horizontal="left" indent="1"/>
    </xf>
    <xf numFmtId="49" fontId="4" fillId="0" borderId="19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center" wrapText="1"/>
    </xf>
    <xf numFmtId="0" fontId="1" fillId="0" borderId="22" xfId="0" applyNumberFormat="1" applyFont="1" applyFill="1" applyBorder="1" applyAlignment="1">
      <alignment horizontal="center" wrapText="1"/>
    </xf>
    <xf numFmtId="0" fontId="1" fillId="0" borderId="23" xfId="0" applyNumberFormat="1" applyFont="1" applyFill="1" applyBorder="1" applyAlignment="1">
      <alignment horizontal="center" wrapText="1"/>
    </xf>
    <xf numFmtId="49" fontId="1" fillId="0" borderId="19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left" wrapText="1" indent="1"/>
    </xf>
    <xf numFmtId="0" fontId="1" fillId="0" borderId="18" xfId="0" applyNumberFormat="1" applyFont="1" applyFill="1" applyBorder="1" applyAlignment="1">
      <alignment horizontal="left" indent="1"/>
    </xf>
    <xf numFmtId="0" fontId="4" fillId="0" borderId="18" xfId="0" applyNumberFormat="1" applyFont="1" applyFill="1" applyBorder="1" applyAlignment="1">
      <alignment horizontal="left" wrapText="1" indent="2"/>
    </xf>
    <xf numFmtId="0" fontId="4" fillId="0" borderId="18" xfId="0" applyNumberFormat="1" applyFont="1" applyFill="1" applyBorder="1" applyAlignment="1">
      <alignment horizontal="left" indent="2"/>
    </xf>
    <xf numFmtId="0" fontId="1" fillId="0" borderId="21" xfId="0" applyNumberFormat="1" applyFont="1" applyFill="1" applyBorder="1" applyAlignment="1">
      <alignment horizontal="left" wrapText="1"/>
    </xf>
    <xf numFmtId="0" fontId="1" fillId="0" borderId="22" xfId="0" applyNumberFormat="1" applyFont="1" applyFill="1" applyBorder="1" applyAlignment="1">
      <alignment horizontal="left" wrapText="1"/>
    </xf>
    <xf numFmtId="0" fontId="1" fillId="0" borderId="23" xfId="0" applyNumberFormat="1" applyFont="1" applyFill="1" applyBorder="1" applyAlignment="1">
      <alignment horizontal="left" wrapText="1"/>
    </xf>
    <xf numFmtId="0" fontId="1" fillId="0" borderId="18" xfId="0" applyNumberFormat="1" applyFont="1" applyFill="1" applyBorder="1" applyAlignment="1">
      <alignment horizontal="left" wrapText="1" indent="4"/>
    </xf>
    <xf numFmtId="0" fontId="1" fillId="0" borderId="18" xfId="0" applyNumberFormat="1" applyFont="1" applyFill="1" applyBorder="1" applyAlignment="1">
      <alignment horizontal="left" indent="4"/>
    </xf>
    <xf numFmtId="0" fontId="1" fillId="0" borderId="21" xfId="0" applyNumberFormat="1" applyFont="1" applyFill="1" applyBorder="1" applyAlignment="1">
      <alignment horizontal="left" indent="4"/>
    </xf>
    <xf numFmtId="0" fontId="1" fillId="0" borderId="22" xfId="0" applyNumberFormat="1" applyFont="1" applyFill="1" applyBorder="1" applyAlignment="1">
      <alignment horizontal="left" indent="4"/>
    </xf>
    <xf numFmtId="0" fontId="1" fillId="0" borderId="23" xfId="0" applyNumberFormat="1" applyFont="1" applyFill="1" applyBorder="1" applyAlignment="1">
      <alignment horizontal="left" indent="4"/>
    </xf>
    <xf numFmtId="0" fontId="4" fillId="0" borderId="18" xfId="0" applyNumberFormat="1" applyFont="1" applyFill="1" applyBorder="1" applyAlignment="1">
      <alignment horizontal="left" wrapText="1" indent="3"/>
    </xf>
    <xf numFmtId="0" fontId="1" fillId="0" borderId="18" xfId="0" applyNumberFormat="1" applyFont="1" applyFill="1" applyBorder="1" applyAlignment="1">
      <alignment horizontal="left" wrapText="1" indent="2"/>
    </xf>
    <xf numFmtId="0" fontId="2" fillId="0" borderId="21" xfId="0" applyNumberFormat="1" applyFont="1" applyFill="1" applyBorder="1" applyAlignment="1">
      <alignment horizontal="center"/>
    </xf>
    <xf numFmtId="0" fontId="2" fillId="0" borderId="22" xfId="0" applyNumberFormat="1" applyFont="1" applyFill="1" applyBorder="1" applyAlignment="1">
      <alignment horizontal="center"/>
    </xf>
    <xf numFmtId="0" fontId="2" fillId="0" borderId="23" xfId="0" applyNumberFormat="1" applyFont="1" applyFill="1" applyBorder="1" applyAlignment="1">
      <alignment horizontal="center"/>
    </xf>
    <xf numFmtId="0" fontId="1" fillId="0" borderId="18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 wrapText="1"/>
    </xf>
    <xf numFmtId="0" fontId="1" fillId="33" borderId="18" xfId="0" applyNumberFormat="1" applyFont="1" applyFill="1" applyBorder="1" applyAlignment="1">
      <alignment horizontal="center" vertical="top" wrapText="1"/>
    </xf>
    <xf numFmtId="0" fontId="1" fillId="33" borderId="18" xfId="0" applyNumberFormat="1" applyFont="1" applyFill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top"/>
    </xf>
    <xf numFmtId="49" fontId="1" fillId="33" borderId="18" xfId="0" applyNumberFormat="1" applyFont="1" applyFill="1" applyBorder="1" applyAlignment="1">
      <alignment horizontal="center" vertical="top"/>
    </xf>
    <xf numFmtId="0" fontId="4" fillId="0" borderId="0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left"/>
    </xf>
    <xf numFmtId="4" fontId="4" fillId="0" borderId="18" xfId="0" applyNumberFormat="1" applyFont="1" applyBorder="1" applyAlignment="1">
      <alignment horizontal="center"/>
    </xf>
    <xf numFmtId="4" fontId="4" fillId="0" borderId="21" xfId="0" applyNumberFormat="1" applyFont="1" applyBorder="1" applyAlignment="1">
      <alignment horizontal="center"/>
    </xf>
    <xf numFmtId="4" fontId="4" fillId="0" borderId="22" xfId="0" applyNumberFormat="1" applyFont="1" applyBorder="1" applyAlignment="1">
      <alignment horizontal="center"/>
    </xf>
    <xf numFmtId="4" fontId="4" fillId="0" borderId="23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left" wrapText="1" indent="1"/>
    </xf>
    <xf numFmtId="0" fontId="4" fillId="0" borderId="18" xfId="0" applyNumberFormat="1" applyFont="1" applyBorder="1" applyAlignment="1">
      <alignment horizontal="left" indent="1"/>
    </xf>
    <xf numFmtId="4" fontId="1" fillId="0" borderId="18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left" wrapText="1" indent="2"/>
    </xf>
    <xf numFmtId="0" fontId="1" fillId="0" borderId="18" xfId="0" applyNumberFormat="1" applyFont="1" applyBorder="1" applyAlignment="1">
      <alignment horizontal="left" indent="2"/>
    </xf>
    <xf numFmtId="0" fontId="1" fillId="0" borderId="18" xfId="0" applyNumberFormat="1" applyFont="1" applyBorder="1" applyAlignment="1">
      <alignment horizontal="left" wrapText="1" indent="3"/>
    </xf>
    <xf numFmtId="0" fontId="1" fillId="0" borderId="18" xfId="0" applyNumberFormat="1" applyFont="1" applyBorder="1" applyAlignment="1">
      <alignment horizontal="left" indent="3"/>
    </xf>
    <xf numFmtId="0" fontId="4" fillId="0" borderId="18" xfId="0" applyNumberFormat="1" applyFont="1" applyBorder="1" applyAlignment="1">
      <alignment horizontal="left" wrapText="1" indent="3"/>
    </xf>
    <xf numFmtId="0" fontId="4" fillId="0" borderId="18" xfId="0" applyNumberFormat="1" applyFont="1" applyBorder="1" applyAlignment="1">
      <alignment horizontal="left" indent="3"/>
    </xf>
    <xf numFmtId="0" fontId="4" fillId="0" borderId="18" xfId="0" applyNumberFormat="1" applyFont="1" applyBorder="1" applyAlignment="1">
      <alignment horizontal="left" wrapText="1" indent="2"/>
    </xf>
    <xf numFmtId="0" fontId="4" fillId="0" borderId="18" xfId="0" applyNumberFormat="1" applyFont="1" applyBorder="1" applyAlignment="1">
      <alignment horizontal="left" indent="2"/>
    </xf>
    <xf numFmtId="0" fontId="4" fillId="0" borderId="18" xfId="0" applyNumberFormat="1" applyFont="1" applyBorder="1" applyAlignment="1">
      <alignment horizontal="left" wrapText="1"/>
    </xf>
    <xf numFmtId="0" fontId="12" fillId="0" borderId="25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left" wrapText="1" indent="4"/>
    </xf>
    <xf numFmtId="0" fontId="1" fillId="0" borderId="18" xfId="0" applyNumberFormat="1" applyFont="1" applyBorder="1" applyAlignment="1">
      <alignment horizontal="left" indent="4"/>
    </xf>
    <xf numFmtId="49" fontId="12" fillId="0" borderId="25" xfId="0" applyNumberFormat="1" applyFont="1" applyBorder="1" applyAlignment="1">
      <alignment horizontal="center"/>
    </xf>
    <xf numFmtId="0" fontId="12" fillId="0" borderId="27" xfId="0" applyNumberFormat="1" applyFont="1" applyBorder="1" applyAlignment="1">
      <alignment horizontal="center" vertical="top"/>
    </xf>
    <xf numFmtId="0" fontId="12" fillId="0" borderId="28" xfId="0" applyNumberFormat="1" applyFont="1" applyBorder="1" applyAlignment="1">
      <alignment horizontal="center"/>
    </xf>
    <xf numFmtId="0" fontId="12" fillId="0" borderId="29" xfId="0" applyNumberFormat="1" applyFont="1" applyBorder="1" applyAlignment="1">
      <alignment horizontal="center"/>
    </xf>
    <xf numFmtId="0" fontId="12" fillId="0" borderId="30" xfId="0" applyNumberFormat="1" applyFont="1" applyBorder="1" applyAlignment="1">
      <alignment horizontal="center" vertical="top"/>
    </xf>
    <xf numFmtId="0" fontId="12" fillId="0" borderId="0" xfId="0" applyNumberFormat="1" applyFont="1" applyBorder="1" applyAlignment="1">
      <alignment horizontal="right"/>
    </xf>
    <xf numFmtId="0" fontId="12" fillId="0" borderId="0" xfId="0" applyNumberFormat="1" applyFont="1" applyBorder="1" applyAlignment="1">
      <alignment horizontal="left"/>
    </xf>
    <xf numFmtId="49" fontId="12" fillId="0" borderId="25" xfId="0" applyNumberFormat="1" applyFont="1" applyBorder="1" applyAlignment="1">
      <alignment horizontal="left"/>
    </xf>
    <xf numFmtId="0" fontId="12" fillId="0" borderId="16" xfId="0" applyNumberFormat="1" applyFont="1" applyBorder="1" applyAlignment="1">
      <alignment horizontal="right"/>
    </xf>
    <xf numFmtId="0" fontId="12" fillId="0" borderId="25" xfId="0" applyNumberFormat="1" applyFont="1" applyBorder="1" applyAlignment="1">
      <alignment horizontal="left"/>
    </xf>
    <xf numFmtId="0" fontId="1" fillId="33" borderId="21" xfId="0" applyNumberFormat="1" applyFont="1" applyFill="1" applyBorder="1" applyAlignment="1">
      <alignment horizontal="center"/>
    </xf>
    <xf numFmtId="0" fontId="1" fillId="33" borderId="22" xfId="0" applyNumberFormat="1" applyFont="1" applyFill="1" applyBorder="1" applyAlignment="1">
      <alignment horizontal="center"/>
    </xf>
    <xf numFmtId="0" fontId="1" fillId="33" borderId="23" xfId="0" applyNumberFormat="1" applyFont="1" applyFill="1" applyBorder="1" applyAlignment="1">
      <alignment horizontal="center"/>
    </xf>
    <xf numFmtId="0" fontId="14" fillId="0" borderId="25" xfId="0" applyNumberFormat="1" applyFont="1" applyBorder="1" applyAlignment="1">
      <alignment horizontal="left"/>
    </xf>
    <xf numFmtId="4" fontId="4" fillId="33" borderId="0" xfId="0" applyNumberFormat="1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F24"/>
  <sheetViews>
    <sheetView view="pageBreakPreview" zoomScale="110" zoomScaleSheetLayoutView="110" zoomScalePageLayoutView="0" workbookViewId="0" topLeftCell="A1">
      <selection activeCell="EH20" sqref="EH20"/>
    </sheetView>
  </sheetViews>
  <sheetFormatPr defaultColWidth="0.875" defaultRowHeight="12.75"/>
  <cols>
    <col min="1" max="9" width="0.875" style="1" customWidth="1"/>
    <col min="10" max="10" width="5.75390625" style="1" customWidth="1"/>
    <col min="11" max="26" width="0.875" style="1" customWidth="1"/>
    <col min="27" max="27" width="10.625" style="1" customWidth="1"/>
    <col min="28" max="47" width="0.875" style="1" customWidth="1"/>
    <col min="48" max="48" width="2.375" style="1" customWidth="1"/>
    <col min="49" max="50" width="0.875" style="1" hidden="1" customWidth="1"/>
    <col min="51" max="56" width="0.875" style="1" customWidth="1"/>
    <col min="57" max="57" width="2.375" style="1" customWidth="1"/>
    <col min="58" max="58" width="0.875" style="1" hidden="1" customWidth="1"/>
    <col min="59" max="59" width="0.875" style="1" customWidth="1"/>
    <col min="60" max="60" width="2.25390625" style="1" customWidth="1"/>
    <col min="61" max="61" width="0.875" style="1" customWidth="1"/>
    <col min="62" max="62" width="1.37890625" style="1" customWidth="1"/>
    <col min="63" max="81" width="0.875" style="1" customWidth="1"/>
    <col min="82" max="82" width="5.00390625" style="1" customWidth="1"/>
    <col min="83" max="85" width="0.875" style="1" customWidth="1"/>
    <col min="86" max="86" width="1.625" style="1" customWidth="1"/>
    <col min="87" max="98" width="0.875" style="1" customWidth="1"/>
    <col min="99" max="99" width="0.12890625" style="1" customWidth="1"/>
    <col min="100" max="100" width="0.875" style="1" customWidth="1"/>
    <col min="101" max="101" width="2.75390625" style="1" customWidth="1"/>
    <col min="102" max="102" width="0.875" style="1" hidden="1" customWidth="1"/>
    <col min="103" max="103" width="0.12890625" style="1" hidden="1" customWidth="1"/>
    <col min="104" max="105" width="0.875" style="1" hidden="1" customWidth="1"/>
    <col min="106" max="106" width="0.875" style="1" customWidth="1"/>
    <col min="107" max="107" width="1.25" style="1" customWidth="1"/>
    <col min="108" max="110" width="0.875" style="1" hidden="1" customWidth="1"/>
    <col min="111" max="111" width="0.74609375" style="1" hidden="1" customWidth="1"/>
    <col min="112" max="119" width="0.875" style="1" hidden="1" customWidth="1"/>
    <col min="120" max="120" width="0.74609375" style="1" hidden="1" customWidth="1"/>
    <col min="121" max="122" width="0.875" style="1" hidden="1" customWidth="1"/>
    <col min="123" max="123" width="0.12890625" style="1" hidden="1" customWidth="1"/>
    <col min="124" max="125" width="0.875" style="1" hidden="1" customWidth="1"/>
    <col min="126" max="126" width="0.74609375" style="1" hidden="1" customWidth="1"/>
    <col min="127" max="146" width="0.875" style="1" customWidth="1"/>
    <col min="147" max="147" width="0.74609375" style="1" customWidth="1"/>
    <col min="148" max="148" width="0.875" style="1" hidden="1" customWidth="1"/>
    <col min="149" max="151" width="0.875" style="1" customWidth="1"/>
    <col min="152" max="152" width="2.125" style="1" customWidth="1"/>
    <col min="153" max="159" width="0.875" style="1" customWidth="1"/>
    <col min="160" max="160" width="3.75390625" style="1" customWidth="1"/>
    <col min="161" max="161" width="1.37890625" style="1" hidden="1" customWidth="1"/>
    <col min="162" max="162" width="0.2421875" style="1" customWidth="1"/>
    <col min="163" max="163" width="1.12109375" style="1" hidden="1" customWidth="1"/>
    <col min="164" max="16384" width="0.875" style="1" customWidth="1"/>
  </cols>
  <sheetData>
    <row r="1" spans="2:161" s="5" customFormat="1" ht="21" customHeight="1">
      <c r="B1" s="52" t="s">
        <v>325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DB1" s="63" t="s">
        <v>220</v>
      </c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63"/>
      <c r="EB1" s="63"/>
      <c r="EC1" s="63"/>
      <c r="ED1" s="63"/>
      <c r="EE1" s="63"/>
      <c r="EF1" s="63"/>
      <c r="EG1" s="63"/>
      <c r="EH1" s="63"/>
      <c r="EI1" s="63"/>
      <c r="EJ1" s="63"/>
      <c r="EK1" s="63"/>
      <c r="EL1" s="63"/>
      <c r="EM1" s="63"/>
      <c r="EN1" s="63"/>
      <c r="EO1" s="63"/>
      <c r="EP1" s="63"/>
      <c r="EQ1" s="63"/>
      <c r="ER1" s="63"/>
      <c r="ES1" s="63"/>
      <c r="ET1" s="63"/>
      <c r="EU1" s="63"/>
      <c r="EV1" s="63"/>
      <c r="EW1" s="63"/>
      <c r="EX1" s="63"/>
      <c r="EY1" s="63"/>
      <c r="EZ1" s="63"/>
      <c r="FA1" s="63"/>
      <c r="FB1" s="63"/>
      <c r="FC1" s="63"/>
      <c r="FD1" s="63"/>
      <c r="FE1" s="63"/>
    </row>
    <row r="2" spans="1:161" s="5" customFormat="1" ht="67.5" customHeight="1">
      <c r="A2" s="54" t="s">
        <v>356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CM2" s="55" t="s">
        <v>221</v>
      </c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5"/>
      <c r="FB2" s="55"/>
      <c r="FC2" s="55"/>
      <c r="FD2" s="55"/>
      <c r="FE2" s="55"/>
    </row>
    <row r="3" s="5" customFormat="1" ht="6" customHeight="1"/>
    <row r="4" spans="106:161" s="5" customFormat="1" ht="2.25" customHeight="1"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</row>
    <row r="5" s="5" customFormat="1" ht="18" customHeight="1" hidden="1"/>
    <row r="6" spans="127:161" s="5" customFormat="1" ht="15.75">
      <c r="DW6" s="58" t="s">
        <v>15</v>
      </c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</row>
    <row r="7" spans="127:161" s="5" customFormat="1" ht="15.75">
      <c r="DW7" s="57" t="s">
        <v>226</v>
      </c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</row>
    <row r="8" spans="127:161" s="5" customFormat="1" ht="22.5" customHeight="1">
      <c r="DW8" s="60" t="s">
        <v>11</v>
      </c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</row>
    <row r="9" spans="127:161" s="5" customFormat="1" ht="15.75">
      <c r="DW9" s="57" t="s">
        <v>362</v>
      </c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</row>
    <row r="10" spans="127:161" s="5" customFormat="1" ht="15.75">
      <c r="DW10" s="53" t="s">
        <v>225</v>
      </c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</row>
    <row r="11" spans="127:161" s="5" customFormat="1" ht="15.75"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L11" s="57" t="s">
        <v>227</v>
      </c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</row>
    <row r="12" spans="127:161" s="5" customFormat="1" ht="15.75">
      <c r="DW12" s="60" t="s">
        <v>12</v>
      </c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L12" s="60" t="s">
        <v>13</v>
      </c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60"/>
      <c r="FB12" s="60"/>
      <c r="FC12" s="60"/>
      <c r="FD12" s="60"/>
      <c r="FE12" s="60"/>
    </row>
    <row r="13" spans="127:156" s="5" customFormat="1" ht="15.75">
      <c r="DW13" s="52" t="s">
        <v>14</v>
      </c>
      <c r="DX13" s="52"/>
      <c r="DY13" s="64" t="s">
        <v>363</v>
      </c>
      <c r="DZ13" s="64"/>
      <c r="EA13" s="64"/>
      <c r="EB13" s="65" t="s">
        <v>14</v>
      </c>
      <c r="EC13" s="65"/>
      <c r="EE13" s="64" t="s">
        <v>364</v>
      </c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52">
        <v>20</v>
      </c>
      <c r="EU13" s="52"/>
      <c r="EV13" s="52"/>
      <c r="EW13" s="62" t="s">
        <v>348</v>
      </c>
      <c r="EX13" s="62"/>
      <c r="EY13" s="62"/>
      <c r="EZ13" s="5" t="s">
        <v>2</v>
      </c>
    </row>
    <row r="14" s="5" customFormat="1" ht="27" customHeight="1"/>
    <row r="15" spans="51:107" s="7" customFormat="1" ht="15.75">
      <c r="AY15" s="56" t="s">
        <v>350</v>
      </c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</row>
    <row r="16" spans="44:162" s="7" customFormat="1" ht="27.75" customHeight="1">
      <c r="AR16" s="10" t="s">
        <v>305</v>
      </c>
      <c r="AS16" s="10"/>
      <c r="AT16" s="10"/>
      <c r="AU16" s="10"/>
      <c r="AV16" s="10"/>
      <c r="AW16" s="10"/>
      <c r="AX16" s="10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ES16" s="59" t="s">
        <v>16</v>
      </c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59"/>
      <c r="FE16" s="59"/>
      <c r="FF16" s="8"/>
    </row>
    <row r="17" spans="149:162" s="5" customFormat="1" ht="4.5" customHeight="1" hidden="1">
      <c r="ES17" s="59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59"/>
      <c r="FE17" s="59"/>
      <c r="FF17" s="9"/>
    </row>
    <row r="18" spans="59:162" s="5" customFormat="1" ht="12.75" customHeight="1">
      <c r="BG18" s="52" t="s">
        <v>28</v>
      </c>
      <c r="BH18" s="52"/>
      <c r="BI18" s="52"/>
      <c r="BJ18" s="52"/>
      <c r="BK18" s="64" t="s">
        <v>363</v>
      </c>
      <c r="BL18" s="64"/>
      <c r="BM18" s="64"/>
      <c r="BN18" s="65" t="s">
        <v>14</v>
      </c>
      <c r="BO18" s="65"/>
      <c r="BQ18" s="64" t="s">
        <v>364</v>
      </c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52">
        <v>20</v>
      </c>
      <c r="CG18" s="52"/>
      <c r="CH18" s="52"/>
      <c r="CI18" s="62" t="s">
        <v>348</v>
      </c>
      <c r="CJ18" s="62"/>
      <c r="CK18" s="62"/>
      <c r="CL18" s="5" t="s">
        <v>2</v>
      </c>
      <c r="EQ18" s="6" t="s">
        <v>17</v>
      </c>
      <c r="ES18" s="61" t="s">
        <v>365</v>
      </c>
      <c r="ET18" s="61"/>
      <c r="EU18" s="61"/>
      <c r="EV18" s="61"/>
      <c r="EW18" s="61"/>
      <c r="EX18" s="61"/>
      <c r="EY18" s="61"/>
      <c r="EZ18" s="61"/>
      <c r="FA18" s="61"/>
      <c r="FB18" s="61"/>
      <c r="FC18" s="61"/>
      <c r="FD18" s="61"/>
      <c r="FE18" s="61"/>
      <c r="FF18" s="9"/>
    </row>
    <row r="19" spans="1:162" s="5" customFormat="1" ht="18" customHeight="1">
      <c r="A19" s="65" t="s">
        <v>20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EQ19" s="6" t="s">
        <v>18</v>
      </c>
      <c r="ES19" s="61"/>
      <c r="ET19" s="61"/>
      <c r="EU19" s="61"/>
      <c r="EV19" s="61"/>
      <c r="EW19" s="61"/>
      <c r="EX19" s="61"/>
      <c r="EY19" s="61"/>
      <c r="EZ19" s="61"/>
      <c r="FA19" s="61"/>
      <c r="FB19" s="61"/>
      <c r="FC19" s="61"/>
      <c r="FD19" s="61"/>
      <c r="FE19" s="61"/>
      <c r="FF19" s="9"/>
    </row>
    <row r="20" spans="1:162" s="5" customFormat="1" ht="15.75" customHeight="1">
      <c r="A20" s="5" t="s">
        <v>21</v>
      </c>
      <c r="AB20" s="66" t="s">
        <v>222</v>
      </c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EQ20" s="6" t="s">
        <v>19</v>
      </c>
      <c r="ES20" s="61"/>
      <c r="ET20" s="61"/>
      <c r="EU20" s="61"/>
      <c r="EV20" s="61"/>
      <c r="EW20" s="61"/>
      <c r="EX20" s="61"/>
      <c r="EY20" s="61"/>
      <c r="EZ20" s="61"/>
      <c r="FA20" s="61"/>
      <c r="FB20" s="61"/>
      <c r="FC20" s="61"/>
      <c r="FD20" s="61"/>
      <c r="FE20" s="61"/>
      <c r="FF20" s="9"/>
    </row>
    <row r="21" spans="147:162" s="5" customFormat="1" ht="15.75">
      <c r="EQ21" s="6" t="s">
        <v>18</v>
      </c>
      <c r="ES21" s="61"/>
      <c r="ET21" s="61"/>
      <c r="EU21" s="61"/>
      <c r="EV21" s="61"/>
      <c r="EW21" s="61"/>
      <c r="EX21" s="61"/>
      <c r="EY21" s="61"/>
      <c r="EZ21" s="61"/>
      <c r="FA21" s="61"/>
      <c r="FB21" s="61"/>
      <c r="FC21" s="61"/>
      <c r="FD21" s="61"/>
      <c r="FE21" s="61"/>
      <c r="FF21" s="9"/>
    </row>
    <row r="22" spans="147:162" s="5" customFormat="1" ht="15.75">
      <c r="EQ22" s="6" t="s">
        <v>22</v>
      </c>
      <c r="ES22" s="61" t="s">
        <v>224</v>
      </c>
      <c r="ET22" s="61"/>
      <c r="EU22" s="61"/>
      <c r="EV22" s="61"/>
      <c r="EW22" s="61"/>
      <c r="EX22" s="61"/>
      <c r="EY22" s="61"/>
      <c r="EZ22" s="61"/>
      <c r="FA22" s="61"/>
      <c r="FB22" s="61"/>
      <c r="FC22" s="61"/>
      <c r="FD22" s="61"/>
      <c r="FE22" s="61"/>
      <c r="FF22" s="9"/>
    </row>
    <row r="23" spans="1:162" s="5" customFormat="1" ht="15.75">
      <c r="A23" s="5" t="s">
        <v>26</v>
      </c>
      <c r="K23" s="66" t="s">
        <v>223</v>
      </c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EQ23" s="6" t="s">
        <v>23</v>
      </c>
      <c r="ES23" s="61" t="s">
        <v>228</v>
      </c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61"/>
      <c r="FE23" s="61"/>
      <c r="FF23" s="9"/>
    </row>
    <row r="24" spans="1:162" s="5" customFormat="1" ht="18" customHeight="1">
      <c r="A24" s="5" t="s">
        <v>27</v>
      </c>
      <c r="EQ24" s="6" t="s">
        <v>24</v>
      </c>
      <c r="ES24" s="61" t="s">
        <v>25</v>
      </c>
      <c r="ET24" s="61"/>
      <c r="EU24" s="61"/>
      <c r="EV24" s="61"/>
      <c r="EW24" s="61"/>
      <c r="EX24" s="61"/>
      <c r="EY24" s="61"/>
      <c r="EZ24" s="61"/>
      <c r="FA24" s="61"/>
      <c r="FB24" s="61"/>
      <c r="FC24" s="61"/>
      <c r="FD24" s="61"/>
      <c r="FE24" s="61"/>
      <c r="FF24" s="9"/>
    </row>
    <row r="25" s="5" customFormat="1" ht="15.75"/>
  </sheetData>
  <sheetProtection/>
  <mergeCells count="38">
    <mergeCell ref="A19:AA19"/>
    <mergeCell ref="AB20:DP20"/>
    <mergeCell ref="K23:DP23"/>
    <mergeCell ref="ES22:FE22"/>
    <mergeCell ref="ES23:FE23"/>
    <mergeCell ref="BK18:BM18"/>
    <mergeCell ref="BN18:BO18"/>
    <mergeCell ref="BQ18:CE18"/>
    <mergeCell ref="BG18:BJ18"/>
    <mergeCell ref="DB1:FE1"/>
    <mergeCell ref="DB4:FE4"/>
    <mergeCell ref="DW7:FE7"/>
    <mergeCell ref="DW8:FE8"/>
    <mergeCell ref="DW9:FE9"/>
    <mergeCell ref="CI18:CK18"/>
    <mergeCell ref="DW13:DX13"/>
    <mergeCell ref="DY13:EA13"/>
    <mergeCell ref="EB13:EC13"/>
    <mergeCell ref="EE13:ES13"/>
    <mergeCell ref="ET13:EV13"/>
    <mergeCell ref="EL12:FE12"/>
    <mergeCell ref="CF18:CH18"/>
    <mergeCell ref="ES24:FE24"/>
    <mergeCell ref="ES18:FE18"/>
    <mergeCell ref="ES19:FE19"/>
    <mergeCell ref="ES20:FE20"/>
    <mergeCell ref="ES21:FE21"/>
    <mergeCell ref="EW13:EY13"/>
    <mergeCell ref="B1:BN1"/>
    <mergeCell ref="DW10:FE10"/>
    <mergeCell ref="A2:BM2"/>
    <mergeCell ref="CM2:FE2"/>
    <mergeCell ref="AY15:DC16"/>
    <mergeCell ref="EL11:FE11"/>
    <mergeCell ref="DW11:EI11"/>
    <mergeCell ref="DW6:FE6"/>
    <mergeCell ref="ES16:FE17"/>
    <mergeCell ref="DW12:EI12"/>
  </mergeCells>
  <printOptions/>
  <pageMargins left="0.3937007874015748" right="0.2362204724409449" top="0.5905511811023623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B113"/>
  <sheetViews>
    <sheetView view="pageBreakPreview" zoomScale="110" zoomScaleSheetLayoutView="110" zoomScalePageLayoutView="0" workbookViewId="0" topLeftCell="A1">
      <selection activeCell="A32" sqref="A32:BW32"/>
    </sheetView>
  </sheetViews>
  <sheetFormatPr defaultColWidth="0.875" defaultRowHeight="12.75"/>
  <cols>
    <col min="1" max="74" width="0.875" style="24" customWidth="1"/>
    <col min="75" max="75" width="19.625" style="24" customWidth="1"/>
    <col min="76" max="96" width="0.875" style="24" customWidth="1"/>
    <col min="97" max="97" width="8.25390625" style="24" customWidth="1"/>
    <col min="98" max="98" width="5.25390625" style="24" customWidth="1"/>
    <col min="99" max="109" width="0.875" style="24" customWidth="1"/>
    <col min="110" max="110" width="0.875" style="24" hidden="1" customWidth="1"/>
    <col min="111" max="122" width="0.875" style="24" customWidth="1"/>
    <col min="123" max="123" width="2.625" style="24" customWidth="1"/>
    <col min="124" max="148" width="0.875" style="24" customWidth="1"/>
    <col min="149" max="149" width="4.25390625" style="24" customWidth="1"/>
    <col min="150" max="152" width="0" style="24" hidden="1" customWidth="1"/>
    <col min="153" max="153" width="15.25390625" style="24" hidden="1" customWidth="1"/>
    <col min="154" max="154" width="10.625" style="24" hidden="1" customWidth="1"/>
    <col min="155" max="161" width="0.875" style="24" customWidth="1"/>
    <col min="162" max="162" width="10.875" style="24" bestFit="1" customWidth="1"/>
    <col min="163" max="164" width="0.875" style="24" customWidth="1"/>
    <col min="165" max="165" width="9.25390625" style="24" customWidth="1"/>
    <col min="166" max="16384" width="0.875" style="24" customWidth="1"/>
  </cols>
  <sheetData>
    <row r="1" spans="1:149" s="26" customFormat="1" ht="18.75" customHeight="1">
      <c r="A1" s="92" t="s">
        <v>29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  <c r="CC1" s="92"/>
      <c r="CD1" s="92"/>
      <c r="CE1" s="92"/>
      <c r="CF1" s="92"/>
      <c r="CG1" s="92"/>
      <c r="CH1" s="92"/>
      <c r="CI1" s="92"/>
      <c r="CJ1" s="92"/>
      <c r="CK1" s="92"/>
      <c r="CL1" s="92"/>
      <c r="CM1" s="92"/>
      <c r="CN1" s="92"/>
      <c r="CO1" s="92"/>
      <c r="CP1" s="92"/>
      <c r="CQ1" s="92"/>
      <c r="CR1" s="92"/>
      <c r="CS1" s="92"/>
      <c r="CT1" s="92"/>
      <c r="CU1" s="92"/>
      <c r="CV1" s="92"/>
      <c r="CW1" s="92"/>
      <c r="CX1" s="92"/>
      <c r="CY1" s="92"/>
      <c r="CZ1" s="92"/>
      <c r="DA1" s="92"/>
      <c r="DB1" s="92"/>
      <c r="DC1" s="92"/>
      <c r="DD1" s="92"/>
      <c r="DE1" s="92"/>
      <c r="DF1" s="92"/>
      <c r="DG1" s="92"/>
      <c r="DH1" s="92"/>
      <c r="DI1" s="92"/>
      <c r="DJ1" s="92"/>
      <c r="DK1" s="92"/>
      <c r="DL1" s="92"/>
      <c r="DM1" s="92"/>
      <c r="DN1" s="92"/>
      <c r="DO1" s="92"/>
      <c r="DP1" s="92"/>
      <c r="DQ1" s="92"/>
      <c r="DR1" s="92"/>
      <c r="DS1" s="92"/>
      <c r="DT1" s="92"/>
      <c r="DU1" s="92"/>
      <c r="DV1" s="92"/>
      <c r="DW1" s="92"/>
      <c r="DX1" s="92"/>
      <c r="DY1" s="92"/>
      <c r="DZ1" s="92"/>
      <c r="EA1" s="92"/>
      <c r="EB1" s="92"/>
      <c r="EC1" s="92"/>
      <c r="ED1" s="92"/>
      <c r="EE1" s="92"/>
      <c r="EF1" s="92"/>
      <c r="EG1" s="92"/>
      <c r="EH1" s="92"/>
      <c r="EI1" s="92"/>
      <c r="EJ1" s="92"/>
      <c r="EK1" s="92"/>
      <c r="EL1" s="92"/>
      <c r="EM1" s="92"/>
      <c r="EN1" s="92"/>
      <c r="EO1" s="92"/>
      <c r="EP1" s="92"/>
      <c r="EQ1" s="92"/>
      <c r="ER1" s="92"/>
      <c r="ES1" s="92"/>
    </row>
    <row r="2" ht="12" customHeight="1"/>
    <row r="3" spans="1:149" ht="11.25" customHeight="1">
      <c r="A3" s="93" t="s">
        <v>0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4" t="s">
        <v>1</v>
      </c>
      <c r="BY3" s="94"/>
      <c r="BZ3" s="94"/>
      <c r="CA3" s="94"/>
      <c r="CB3" s="94"/>
      <c r="CC3" s="94"/>
      <c r="CD3" s="94"/>
      <c r="CE3" s="94"/>
      <c r="CF3" s="94" t="s">
        <v>229</v>
      </c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 t="s">
        <v>279</v>
      </c>
      <c r="CT3" s="93" t="s">
        <v>315</v>
      </c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/>
      <c r="DJ3" s="93"/>
      <c r="DK3" s="93"/>
      <c r="DL3" s="93"/>
      <c r="DM3" s="93"/>
      <c r="DN3" s="93"/>
      <c r="DO3" s="93"/>
      <c r="DP3" s="93"/>
      <c r="DQ3" s="93"/>
      <c r="DR3" s="93"/>
      <c r="DS3" s="93"/>
      <c r="DT3" s="93"/>
      <c r="DU3" s="93"/>
      <c r="DV3" s="93"/>
      <c r="DW3" s="93"/>
      <c r="DX3" s="93"/>
      <c r="DY3" s="93"/>
      <c r="DZ3" s="93"/>
      <c r="EA3" s="93"/>
      <c r="EB3" s="93"/>
      <c r="EC3" s="93"/>
      <c r="ED3" s="93"/>
      <c r="EE3" s="93"/>
      <c r="EF3" s="93"/>
      <c r="EG3" s="93"/>
      <c r="EH3" s="93"/>
      <c r="EI3" s="93"/>
      <c r="EJ3" s="93"/>
      <c r="EK3" s="93"/>
      <c r="EL3" s="93"/>
      <c r="EM3" s="93"/>
      <c r="EN3" s="93"/>
      <c r="EO3" s="93"/>
      <c r="EP3" s="93"/>
      <c r="EQ3" s="93"/>
      <c r="ER3" s="93"/>
      <c r="ES3" s="93"/>
    </row>
    <row r="4" spans="1:149" ht="11.25" customHeight="1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 t="s">
        <v>230</v>
      </c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 t="s">
        <v>231</v>
      </c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 t="s">
        <v>232</v>
      </c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 t="s">
        <v>233</v>
      </c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</row>
    <row r="5" spans="1:165" ht="66.75" customHeight="1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FI5" s="24">
        <v>1020468.24</v>
      </c>
    </row>
    <row r="6" spans="1:149" ht="11.25">
      <c r="A6" s="90" t="s">
        <v>4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 t="s">
        <v>5</v>
      </c>
      <c r="BY6" s="90"/>
      <c r="BZ6" s="90"/>
      <c r="CA6" s="90"/>
      <c r="CB6" s="90"/>
      <c r="CC6" s="90"/>
      <c r="CD6" s="90"/>
      <c r="CE6" s="90"/>
      <c r="CF6" s="90" t="s">
        <v>6</v>
      </c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27"/>
      <c r="CT6" s="90" t="s">
        <v>7</v>
      </c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 t="s">
        <v>8</v>
      </c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 t="s">
        <v>9</v>
      </c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 t="s">
        <v>10</v>
      </c>
      <c r="EH6" s="90"/>
      <c r="EI6" s="90"/>
      <c r="EJ6" s="90"/>
      <c r="EK6" s="90"/>
      <c r="EL6" s="90"/>
      <c r="EM6" s="90"/>
      <c r="EN6" s="90"/>
      <c r="EO6" s="90"/>
      <c r="EP6" s="90"/>
      <c r="EQ6" s="90"/>
      <c r="ER6" s="90"/>
      <c r="ES6" s="90"/>
    </row>
    <row r="7" spans="1:165" s="49" customFormat="1" ht="12.75" customHeight="1">
      <c r="A7" s="96" t="s">
        <v>234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7" t="s">
        <v>30</v>
      </c>
      <c r="BY7" s="97"/>
      <c r="BZ7" s="97"/>
      <c r="CA7" s="97"/>
      <c r="CB7" s="97"/>
      <c r="CC7" s="97"/>
      <c r="CD7" s="97"/>
      <c r="CE7" s="97"/>
      <c r="CF7" s="97" t="s">
        <v>31</v>
      </c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48"/>
      <c r="CT7" s="95">
        <f>DG7+DT7+EG7</f>
        <v>1767022.04</v>
      </c>
      <c r="CU7" s="95"/>
      <c r="CV7" s="95"/>
      <c r="CW7" s="95"/>
      <c r="CX7" s="95"/>
      <c r="CY7" s="95"/>
      <c r="CZ7" s="95"/>
      <c r="DA7" s="95"/>
      <c r="DB7" s="95"/>
      <c r="DC7" s="95"/>
      <c r="DD7" s="95"/>
      <c r="DE7" s="95"/>
      <c r="DF7" s="95"/>
      <c r="DG7" s="95">
        <v>0</v>
      </c>
      <c r="DH7" s="95"/>
      <c r="DI7" s="95"/>
      <c r="DJ7" s="95"/>
      <c r="DK7" s="95"/>
      <c r="DL7" s="95"/>
      <c r="DM7" s="95"/>
      <c r="DN7" s="95"/>
      <c r="DO7" s="95"/>
      <c r="DP7" s="95"/>
      <c r="DQ7" s="95"/>
      <c r="DR7" s="95"/>
      <c r="DS7" s="95"/>
      <c r="DT7" s="95">
        <f>170000+45225.05</f>
        <v>215225.05</v>
      </c>
      <c r="DU7" s="95"/>
      <c r="DV7" s="95"/>
      <c r="DW7" s="95"/>
      <c r="DX7" s="95"/>
      <c r="DY7" s="95"/>
      <c r="DZ7" s="95"/>
      <c r="EA7" s="95"/>
      <c r="EB7" s="95"/>
      <c r="EC7" s="95"/>
      <c r="ED7" s="95"/>
      <c r="EE7" s="95"/>
      <c r="EF7" s="95"/>
      <c r="EG7" s="95">
        <v>1551796.99</v>
      </c>
      <c r="EH7" s="95"/>
      <c r="EI7" s="95"/>
      <c r="EJ7" s="95"/>
      <c r="EK7" s="95"/>
      <c r="EL7" s="95"/>
      <c r="EM7" s="95"/>
      <c r="EN7" s="95"/>
      <c r="EO7" s="95"/>
      <c r="EP7" s="95"/>
      <c r="EQ7" s="95"/>
      <c r="ER7" s="95"/>
      <c r="ES7" s="95"/>
      <c r="FI7" s="172">
        <f>FI5-FF10</f>
        <v>1020468.24</v>
      </c>
    </row>
    <row r="8" spans="1:162" ht="12.75" customHeight="1">
      <c r="A8" s="91" t="s">
        <v>235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67" t="s">
        <v>32</v>
      </c>
      <c r="BY8" s="67"/>
      <c r="BZ8" s="67"/>
      <c r="CA8" s="67"/>
      <c r="CB8" s="67"/>
      <c r="CC8" s="67"/>
      <c r="CD8" s="67"/>
      <c r="CE8" s="67"/>
      <c r="CF8" s="67" t="s">
        <v>31</v>
      </c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23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>
        <v>0</v>
      </c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>
        <v>0</v>
      </c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>
        <f>FI45</f>
        <v>0</v>
      </c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FF8" s="36">
        <f>EG7+EG9</f>
        <v>32616400.859999996</v>
      </c>
    </row>
    <row r="9" spans="1:153" s="26" customFormat="1" ht="10.5">
      <c r="A9" s="99" t="s">
        <v>33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8" t="s">
        <v>34</v>
      </c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28"/>
      <c r="CT9" s="89">
        <f>DG9+DT9+EG9</f>
        <v>74859018.44</v>
      </c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>
        <f>DG15+DG24+DG28</f>
        <v>27156411.9</v>
      </c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>
        <f>DT15+DT24+DT28+DT38</f>
        <v>16638002.67</v>
      </c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>
        <f>EG10+EG15+EG24+EG105+EG41+EG28</f>
        <v>31064603.869999997</v>
      </c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W9" s="29"/>
    </row>
    <row r="10" spans="1:162" s="26" customFormat="1" ht="22.5" customHeight="1">
      <c r="A10" s="100" t="s">
        <v>35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98" t="s">
        <v>36</v>
      </c>
      <c r="BY10" s="98"/>
      <c r="BZ10" s="98"/>
      <c r="CA10" s="98"/>
      <c r="CB10" s="98"/>
      <c r="CC10" s="98"/>
      <c r="CD10" s="98"/>
      <c r="CE10" s="98"/>
      <c r="CF10" s="98" t="s">
        <v>37</v>
      </c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28"/>
      <c r="CT10" s="89">
        <f>EG10</f>
        <v>1307366</v>
      </c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>
        <v>0</v>
      </c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>
        <v>0</v>
      </c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>
        <f>EG12+EG13+EG14</f>
        <v>1307366</v>
      </c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W10" s="29"/>
      <c r="EX10" s="29"/>
      <c r="FF10" s="29">
        <f>EG7+EG9-EG45</f>
        <v>0</v>
      </c>
    </row>
    <row r="11" spans="1:149" ht="11.25">
      <c r="A11" s="102" t="s">
        <v>38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67" t="s">
        <v>39</v>
      </c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23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</row>
    <row r="12" spans="1:149" s="30" customFormat="1" ht="11.25">
      <c r="A12" s="102" t="s">
        <v>252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67" t="s">
        <v>39</v>
      </c>
      <c r="BY12" s="67"/>
      <c r="BZ12" s="67"/>
      <c r="CA12" s="67"/>
      <c r="CB12" s="67"/>
      <c r="CC12" s="67"/>
      <c r="CD12" s="67"/>
      <c r="CE12" s="67"/>
      <c r="CF12" s="67" t="s">
        <v>37</v>
      </c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23" t="s">
        <v>255</v>
      </c>
      <c r="CT12" s="68">
        <f>EG12</f>
        <v>1107366</v>
      </c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>
        <v>0</v>
      </c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>
        <v>0</v>
      </c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>
        <f>1085424+21942</f>
        <v>1107366</v>
      </c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</row>
    <row r="13" spans="1:149" s="30" customFormat="1" ht="11.25">
      <c r="A13" s="102" t="s">
        <v>253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67" t="s">
        <v>39</v>
      </c>
      <c r="BY13" s="67"/>
      <c r="BZ13" s="67"/>
      <c r="CA13" s="67"/>
      <c r="CB13" s="67"/>
      <c r="CC13" s="67"/>
      <c r="CD13" s="67"/>
      <c r="CE13" s="67"/>
      <c r="CF13" s="67" t="s">
        <v>37</v>
      </c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23" t="s">
        <v>256</v>
      </c>
      <c r="CT13" s="68">
        <f>EG13</f>
        <v>200000</v>
      </c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>
        <v>0</v>
      </c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>
        <v>0</v>
      </c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>
        <f>50000+20000+30000+50000+50000</f>
        <v>200000</v>
      </c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</row>
    <row r="14" spans="1:149" s="30" customFormat="1" ht="11.25">
      <c r="A14" s="102" t="s">
        <v>254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67" t="s">
        <v>39</v>
      </c>
      <c r="BY14" s="67"/>
      <c r="BZ14" s="67"/>
      <c r="CA14" s="67"/>
      <c r="CB14" s="67"/>
      <c r="CC14" s="67"/>
      <c r="CD14" s="67"/>
      <c r="CE14" s="67"/>
      <c r="CF14" s="67" t="s">
        <v>37</v>
      </c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23" t="s">
        <v>257</v>
      </c>
      <c r="CT14" s="68">
        <f>EG14</f>
        <v>0</v>
      </c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>
        <v>0</v>
      </c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>
        <v>0</v>
      </c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>
        <v>0</v>
      </c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</row>
    <row r="15" spans="1:162" s="26" customFormat="1" ht="10.5" customHeight="1">
      <c r="A15" s="100" t="s">
        <v>40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98" t="s">
        <v>41</v>
      </c>
      <c r="BY15" s="98"/>
      <c r="BZ15" s="98"/>
      <c r="CA15" s="98"/>
      <c r="CB15" s="98"/>
      <c r="CC15" s="98"/>
      <c r="CD15" s="98"/>
      <c r="CE15" s="98"/>
      <c r="CF15" s="98" t="s">
        <v>42</v>
      </c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28"/>
      <c r="CT15" s="89">
        <f>DG15+EG15</f>
        <v>57233594.769999996</v>
      </c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>
        <f>DG16</f>
        <v>27156411.9</v>
      </c>
      <c r="DH15" s="89"/>
      <c r="DI15" s="89"/>
      <c r="DJ15" s="89"/>
      <c r="DK15" s="89"/>
      <c r="DL15" s="89"/>
      <c r="DM15" s="89"/>
      <c r="DN15" s="89"/>
      <c r="DO15" s="89"/>
      <c r="DP15" s="89"/>
      <c r="DQ15" s="89"/>
      <c r="DR15" s="89"/>
      <c r="DS15" s="89"/>
      <c r="DT15" s="89">
        <v>0</v>
      </c>
      <c r="DU15" s="89"/>
      <c r="DV15" s="89"/>
      <c r="DW15" s="89"/>
      <c r="DX15" s="89"/>
      <c r="DY15" s="89"/>
      <c r="DZ15" s="89"/>
      <c r="EA15" s="89"/>
      <c r="EB15" s="89"/>
      <c r="EC15" s="89"/>
      <c r="ED15" s="89"/>
      <c r="EE15" s="89"/>
      <c r="EF15" s="89"/>
      <c r="EG15" s="89">
        <f>EG21+EG22+EG23</f>
        <v>30077182.869999997</v>
      </c>
      <c r="EH15" s="89"/>
      <c r="EI15" s="89"/>
      <c r="EJ15" s="89"/>
      <c r="EK15" s="89"/>
      <c r="EL15" s="89"/>
      <c r="EM15" s="89"/>
      <c r="EN15" s="89"/>
      <c r="EO15" s="89"/>
      <c r="EP15" s="89"/>
      <c r="EQ15" s="89"/>
      <c r="ER15" s="89"/>
      <c r="ES15" s="89"/>
      <c r="FF15" s="29">
        <f>FF8-EG45</f>
        <v>0</v>
      </c>
    </row>
    <row r="16" spans="1:149" s="30" customFormat="1" ht="33.75" customHeight="1">
      <c r="A16" s="78" t="s">
        <v>320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67" t="s">
        <v>43</v>
      </c>
      <c r="BY16" s="67"/>
      <c r="BZ16" s="67"/>
      <c r="CA16" s="67"/>
      <c r="CB16" s="67"/>
      <c r="CC16" s="67"/>
      <c r="CD16" s="67"/>
      <c r="CE16" s="67"/>
      <c r="CF16" s="67" t="s">
        <v>42</v>
      </c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23" t="s">
        <v>78</v>
      </c>
      <c r="CT16" s="68">
        <f>DG16</f>
        <v>27156411.9</v>
      </c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>
        <f>DG17+DG18+DG19+DG20</f>
        <v>27156411.9</v>
      </c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>
        <v>0</v>
      </c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>
        <v>0</v>
      </c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</row>
    <row r="17" spans="1:149" s="30" customFormat="1" ht="22.5" customHeight="1">
      <c r="A17" s="78" t="s">
        <v>319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67"/>
      <c r="BY17" s="67"/>
      <c r="BZ17" s="67"/>
      <c r="CA17" s="67"/>
      <c r="CB17" s="67"/>
      <c r="CC17" s="67"/>
      <c r="CD17" s="67"/>
      <c r="CE17" s="67"/>
      <c r="CF17" s="67" t="s">
        <v>42</v>
      </c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23" t="s">
        <v>78</v>
      </c>
      <c r="CT17" s="68">
        <f>DG17</f>
        <v>8743602.32</v>
      </c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>
        <f>8676438.06+67164.26</f>
        <v>8743602.32</v>
      </c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>
        <v>0</v>
      </c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>
        <v>0</v>
      </c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</row>
    <row r="18" spans="1:149" s="30" customFormat="1" ht="17.25" customHeight="1">
      <c r="A18" s="78" t="s">
        <v>321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67"/>
      <c r="BY18" s="67"/>
      <c r="BZ18" s="67"/>
      <c r="CA18" s="67"/>
      <c r="CB18" s="67"/>
      <c r="CC18" s="67"/>
      <c r="CD18" s="67"/>
      <c r="CE18" s="67"/>
      <c r="CF18" s="67" t="s">
        <v>42</v>
      </c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23" t="s">
        <v>78</v>
      </c>
      <c r="CT18" s="68">
        <f>DG18</f>
        <v>8064322.51</v>
      </c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>
        <f>2244819.65+1900000+3919502.86</f>
        <v>8064322.51</v>
      </c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>
        <v>0</v>
      </c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>
        <v>0</v>
      </c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</row>
    <row r="19" spans="1:149" s="30" customFormat="1" ht="26.25" customHeight="1">
      <c r="A19" s="78" t="s">
        <v>353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67"/>
      <c r="BY19" s="67"/>
      <c r="BZ19" s="67"/>
      <c r="CA19" s="67"/>
      <c r="CB19" s="67"/>
      <c r="CC19" s="67"/>
      <c r="CD19" s="67"/>
      <c r="CE19" s="67"/>
      <c r="CF19" s="67" t="s">
        <v>42</v>
      </c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23" t="s">
        <v>78</v>
      </c>
      <c r="CT19" s="68">
        <f>DG19</f>
        <v>9061655.8</v>
      </c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>
        <f>9061655.8</f>
        <v>9061655.8</v>
      </c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>
        <v>0</v>
      </c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>
        <v>0</v>
      </c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</row>
    <row r="20" spans="1:149" s="30" customFormat="1" ht="22.5" customHeight="1">
      <c r="A20" s="78" t="s">
        <v>354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67"/>
      <c r="BY20" s="67"/>
      <c r="BZ20" s="67"/>
      <c r="CA20" s="67"/>
      <c r="CB20" s="67"/>
      <c r="CC20" s="67"/>
      <c r="CD20" s="67"/>
      <c r="CE20" s="67"/>
      <c r="CF20" s="67" t="s">
        <v>42</v>
      </c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23" t="s">
        <v>78</v>
      </c>
      <c r="CT20" s="68">
        <f>DG20</f>
        <v>1286831.27</v>
      </c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>
        <v>1286831.27</v>
      </c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>
        <v>0</v>
      </c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>
        <v>0</v>
      </c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</row>
    <row r="21" spans="1:149" s="30" customFormat="1" ht="10.5" customHeight="1">
      <c r="A21" s="79" t="s">
        <v>258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67"/>
      <c r="BY21" s="67"/>
      <c r="BZ21" s="67"/>
      <c r="CA21" s="67"/>
      <c r="CB21" s="67"/>
      <c r="CC21" s="67"/>
      <c r="CD21" s="67"/>
      <c r="CE21" s="67"/>
      <c r="CF21" s="67" t="s">
        <v>42</v>
      </c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23" t="s">
        <v>78</v>
      </c>
      <c r="CT21" s="68">
        <f>EG21</f>
        <v>29470669.119999997</v>
      </c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>
        <v>0</v>
      </c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>
        <v>0</v>
      </c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>
        <f>27538513.9+1242890.54+388054+300000+1210.68</f>
        <v>29470669.119999997</v>
      </c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</row>
    <row r="22" spans="1:149" s="30" customFormat="1" ht="10.5" customHeight="1">
      <c r="A22" s="79" t="s">
        <v>260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67"/>
      <c r="BY22" s="67"/>
      <c r="BZ22" s="67"/>
      <c r="CA22" s="67"/>
      <c r="CB22" s="67"/>
      <c r="CC22" s="67"/>
      <c r="CD22" s="67"/>
      <c r="CE22" s="67"/>
      <c r="CF22" s="67" t="s">
        <v>42</v>
      </c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23" t="s">
        <v>259</v>
      </c>
      <c r="CT22" s="68">
        <f>EG22</f>
        <v>594576</v>
      </c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>
        <v>0</v>
      </c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>
        <v>0</v>
      </c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>
        <v>594576</v>
      </c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</row>
    <row r="23" spans="1:149" s="30" customFormat="1" ht="10.5" customHeight="1">
      <c r="A23" s="79" t="s">
        <v>343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67"/>
      <c r="BY23" s="67"/>
      <c r="BZ23" s="67"/>
      <c r="CA23" s="67"/>
      <c r="CB23" s="67"/>
      <c r="CC23" s="67"/>
      <c r="CD23" s="67"/>
      <c r="CE23" s="67"/>
      <c r="CF23" s="67" t="s">
        <v>42</v>
      </c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23" t="s">
        <v>81</v>
      </c>
      <c r="CT23" s="68">
        <f>EG23</f>
        <v>11937.75</v>
      </c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>
        <v>0</v>
      </c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>
        <v>0</v>
      </c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>
        <v>11937.75</v>
      </c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</row>
    <row r="24" spans="1:149" s="26" customFormat="1" ht="10.5" customHeight="1">
      <c r="A24" s="103" t="s">
        <v>44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5" t="s">
        <v>45</v>
      </c>
      <c r="BY24" s="105"/>
      <c r="BZ24" s="105"/>
      <c r="CA24" s="105"/>
      <c r="CB24" s="105"/>
      <c r="CC24" s="105"/>
      <c r="CD24" s="105"/>
      <c r="CE24" s="105"/>
      <c r="CF24" s="105" t="s">
        <v>46</v>
      </c>
      <c r="CG24" s="105"/>
      <c r="CH24" s="105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31"/>
      <c r="CT24" s="106">
        <f>EG24</f>
        <v>118500</v>
      </c>
      <c r="CU24" s="106"/>
      <c r="CV24" s="106"/>
      <c r="CW24" s="106"/>
      <c r="CX24" s="106"/>
      <c r="CY24" s="106"/>
      <c r="CZ24" s="106"/>
      <c r="DA24" s="106"/>
      <c r="DB24" s="106"/>
      <c r="DC24" s="106"/>
      <c r="DD24" s="106"/>
      <c r="DE24" s="106"/>
      <c r="DF24" s="106"/>
      <c r="DG24" s="106">
        <v>0</v>
      </c>
      <c r="DH24" s="106"/>
      <c r="DI24" s="106"/>
      <c r="DJ24" s="106"/>
      <c r="DK24" s="106"/>
      <c r="DL24" s="106"/>
      <c r="DM24" s="106"/>
      <c r="DN24" s="106"/>
      <c r="DO24" s="106"/>
      <c r="DP24" s="106"/>
      <c r="DQ24" s="106"/>
      <c r="DR24" s="106"/>
      <c r="DS24" s="106"/>
      <c r="DT24" s="106">
        <v>0</v>
      </c>
      <c r="DU24" s="106"/>
      <c r="DV24" s="106"/>
      <c r="DW24" s="106"/>
      <c r="DX24" s="106"/>
      <c r="DY24" s="106"/>
      <c r="DZ24" s="106"/>
      <c r="EA24" s="106"/>
      <c r="EB24" s="106"/>
      <c r="EC24" s="106"/>
      <c r="ED24" s="106"/>
      <c r="EE24" s="106"/>
      <c r="EF24" s="106"/>
      <c r="EG24" s="106">
        <f>EG26+EG27</f>
        <v>118500</v>
      </c>
      <c r="EH24" s="106"/>
      <c r="EI24" s="106"/>
      <c r="EJ24" s="106"/>
      <c r="EK24" s="106"/>
      <c r="EL24" s="106"/>
      <c r="EM24" s="106"/>
      <c r="EN24" s="106"/>
      <c r="EO24" s="106"/>
      <c r="EP24" s="106"/>
      <c r="EQ24" s="106"/>
      <c r="ER24" s="106"/>
      <c r="ES24" s="106"/>
    </row>
    <row r="25" spans="1:236" s="25" customFormat="1" ht="15.75" customHeight="1">
      <c r="A25" s="72" t="s">
        <v>38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4"/>
      <c r="BX25" s="75" t="s">
        <v>47</v>
      </c>
      <c r="BY25" s="76"/>
      <c r="BZ25" s="76"/>
      <c r="CA25" s="76"/>
      <c r="CB25" s="76"/>
      <c r="CC25" s="76"/>
      <c r="CD25" s="76"/>
      <c r="CE25" s="77"/>
      <c r="CF25" s="75" t="s">
        <v>46</v>
      </c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32"/>
      <c r="CS25" s="33"/>
      <c r="CT25" s="86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34"/>
      <c r="DG25" s="86"/>
      <c r="DH25" s="87"/>
      <c r="DI25" s="87"/>
      <c r="DJ25" s="87"/>
      <c r="DK25" s="87"/>
      <c r="DL25" s="87"/>
      <c r="DM25" s="87"/>
      <c r="DN25" s="87"/>
      <c r="DO25" s="87"/>
      <c r="DP25" s="87"/>
      <c r="DQ25" s="87"/>
      <c r="DR25" s="87"/>
      <c r="DS25" s="88"/>
      <c r="DT25" s="86"/>
      <c r="DU25" s="87"/>
      <c r="DV25" s="87"/>
      <c r="DW25" s="87"/>
      <c r="DX25" s="87"/>
      <c r="DY25" s="87"/>
      <c r="DZ25" s="87"/>
      <c r="EA25" s="87"/>
      <c r="EB25" s="87"/>
      <c r="EC25" s="87"/>
      <c r="ED25" s="87"/>
      <c r="EE25" s="87"/>
      <c r="EF25" s="88"/>
      <c r="EG25" s="86"/>
      <c r="EH25" s="87"/>
      <c r="EI25" s="87"/>
      <c r="EJ25" s="87"/>
      <c r="EK25" s="87"/>
      <c r="EL25" s="87"/>
      <c r="EM25" s="87"/>
      <c r="EN25" s="87"/>
      <c r="EO25" s="87"/>
      <c r="EP25" s="87"/>
      <c r="EQ25" s="87"/>
      <c r="ER25" s="87"/>
      <c r="ES25" s="88"/>
      <c r="EY25" s="35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</row>
    <row r="26" spans="1:236" s="25" customFormat="1" ht="15.75" customHeight="1">
      <c r="A26" s="83" t="s">
        <v>344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5"/>
      <c r="BX26" s="75" t="s">
        <v>47</v>
      </c>
      <c r="BY26" s="76"/>
      <c r="BZ26" s="76"/>
      <c r="CA26" s="76"/>
      <c r="CB26" s="76"/>
      <c r="CC26" s="76"/>
      <c r="CD26" s="76"/>
      <c r="CE26" s="77"/>
      <c r="CF26" s="75" t="s">
        <v>46</v>
      </c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32"/>
      <c r="CS26" s="33" t="s">
        <v>46</v>
      </c>
      <c r="CT26" s="86">
        <f>EG26</f>
        <v>0</v>
      </c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7"/>
      <c r="DF26" s="34"/>
      <c r="DG26" s="86">
        <v>0</v>
      </c>
      <c r="DH26" s="87"/>
      <c r="DI26" s="87"/>
      <c r="DJ26" s="87"/>
      <c r="DK26" s="87"/>
      <c r="DL26" s="87"/>
      <c r="DM26" s="87"/>
      <c r="DN26" s="87"/>
      <c r="DO26" s="87"/>
      <c r="DP26" s="87"/>
      <c r="DQ26" s="87"/>
      <c r="DR26" s="87"/>
      <c r="DS26" s="88"/>
      <c r="DT26" s="86">
        <v>0</v>
      </c>
      <c r="DU26" s="87"/>
      <c r="DV26" s="87"/>
      <c r="DW26" s="87"/>
      <c r="DX26" s="87"/>
      <c r="DY26" s="87"/>
      <c r="DZ26" s="87"/>
      <c r="EA26" s="87"/>
      <c r="EB26" s="87"/>
      <c r="EC26" s="87"/>
      <c r="ED26" s="87"/>
      <c r="EE26" s="87"/>
      <c r="EF26" s="88"/>
      <c r="EG26" s="86">
        <v>0</v>
      </c>
      <c r="EH26" s="87"/>
      <c r="EI26" s="87"/>
      <c r="EJ26" s="87"/>
      <c r="EK26" s="87"/>
      <c r="EL26" s="87"/>
      <c r="EM26" s="87"/>
      <c r="EN26" s="87"/>
      <c r="EO26" s="87"/>
      <c r="EP26" s="87"/>
      <c r="EQ26" s="87"/>
      <c r="ER26" s="87"/>
      <c r="ES26" s="88"/>
      <c r="EY26" s="35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</row>
    <row r="27" spans="1:149" s="30" customFormat="1" ht="15.75" customHeight="1">
      <c r="A27" s="107" t="s">
        <v>297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108"/>
      <c r="BQ27" s="108"/>
      <c r="BR27" s="108"/>
      <c r="BS27" s="108"/>
      <c r="BT27" s="108"/>
      <c r="BU27" s="108"/>
      <c r="BV27" s="108"/>
      <c r="BW27" s="109"/>
      <c r="BX27" s="75" t="s">
        <v>47</v>
      </c>
      <c r="BY27" s="76"/>
      <c r="BZ27" s="76"/>
      <c r="CA27" s="76"/>
      <c r="CB27" s="76"/>
      <c r="CC27" s="76"/>
      <c r="CD27" s="76"/>
      <c r="CE27" s="77"/>
      <c r="CF27" s="75" t="s">
        <v>46</v>
      </c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32"/>
      <c r="CS27" s="33" t="s">
        <v>280</v>
      </c>
      <c r="CT27" s="86">
        <f>EG27</f>
        <v>118500</v>
      </c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34"/>
      <c r="DG27" s="86">
        <v>0</v>
      </c>
      <c r="DH27" s="87"/>
      <c r="DI27" s="87"/>
      <c r="DJ27" s="87"/>
      <c r="DK27" s="87"/>
      <c r="DL27" s="87"/>
      <c r="DM27" s="87"/>
      <c r="DN27" s="87"/>
      <c r="DO27" s="87"/>
      <c r="DP27" s="87"/>
      <c r="DQ27" s="87"/>
      <c r="DR27" s="87"/>
      <c r="DS27" s="88"/>
      <c r="DT27" s="86">
        <v>0</v>
      </c>
      <c r="DU27" s="87"/>
      <c r="DV27" s="87"/>
      <c r="DW27" s="87"/>
      <c r="DX27" s="87"/>
      <c r="DY27" s="87"/>
      <c r="DZ27" s="87"/>
      <c r="EA27" s="87"/>
      <c r="EB27" s="87"/>
      <c r="EC27" s="87"/>
      <c r="ED27" s="87"/>
      <c r="EE27" s="87"/>
      <c r="EF27" s="88"/>
      <c r="EG27" s="86">
        <f>3500+115000</f>
        <v>118500</v>
      </c>
      <c r="EH27" s="87"/>
      <c r="EI27" s="87"/>
      <c r="EJ27" s="87"/>
      <c r="EK27" s="87"/>
      <c r="EL27" s="87"/>
      <c r="EM27" s="87"/>
      <c r="EN27" s="87"/>
      <c r="EO27" s="87"/>
      <c r="EP27" s="87"/>
      <c r="EQ27" s="87"/>
      <c r="ER27" s="87"/>
      <c r="ES27" s="88"/>
    </row>
    <row r="28" spans="1:149" s="26" customFormat="1" ht="10.5" customHeight="1">
      <c r="A28" s="100" t="s">
        <v>48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  <c r="BM28" s="101"/>
      <c r="BN28" s="101"/>
      <c r="BO28" s="101"/>
      <c r="BP28" s="101"/>
      <c r="BQ28" s="101"/>
      <c r="BR28" s="101"/>
      <c r="BS28" s="101"/>
      <c r="BT28" s="101"/>
      <c r="BU28" s="101"/>
      <c r="BV28" s="101"/>
      <c r="BW28" s="101"/>
      <c r="BX28" s="98" t="s">
        <v>49</v>
      </c>
      <c r="BY28" s="98"/>
      <c r="BZ28" s="98"/>
      <c r="CA28" s="98"/>
      <c r="CB28" s="98"/>
      <c r="CC28" s="98"/>
      <c r="CD28" s="98"/>
      <c r="CE28" s="98"/>
      <c r="CF28" s="98" t="s">
        <v>50</v>
      </c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28"/>
      <c r="CT28" s="89">
        <f>DG28+DT28+EG28</f>
        <v>16758002.67</v>
      </c>
      <c r="CU28" s="89"/>
      <c r="CV28" s="89"/>
      <c r="CW28" s="89"/>
      <c r="CX28" s="89"/>
      <c r="CY28" s="89"/>
      <c r="CZ28" s="89"/>
      <c r="DA28" s="89"/>
      <c r="DB28" s="89"/>
      <c r="DC28" s="89"/>
      <c r="DD28" s="89"/>
      <c r="DE28" s="89"/>
      <c r="DF28" s="89"/>
      <c r="DG28" s="89">
        <v>0</v>
      </c>
      <c r="DH28" s="89"/>
      <c r="DI28" s="89"/>
      <c r="DJ28" s="89"/>
      <c r="DK28" s="89"/>
      <c r="DL28" s="89"/>
      <c r="DM28" s="89"/>
      <c r="DN28" s="89"/>
      <c r="DO28" s="89"/>
      <c r="DP28" s="89"/>
      <c r="DQ28" s="89"/>
      <c r="DR28" s="89"/>
      <c r="DS28" s="89"/>
      <c r="DT28" s="89">
        <f>DT31+DT32+DT34+DT35+DT33</f>
        <v>16638002.67</v>
      </c>
      <c r="DU28" s="89"/>
      <c r="DV28" s="89"/>
      <c r="DW28" s="89"/>
      <c r="DX28" s="89"/>
      <c r="DY28" s="89"/>
      <c r="DZ28" s="89"/>
      <c r="EA28" s="89"/>
      <c r="EB28" s="89"/>
      <c r="EC28" s="89"/>
      <c r="ED28" s="89"/>
      <c r="EE28" s="89"/>
      <c r="EF28" s="89"/>
      <c r="EG28" s="89">
        <f>EG36+EG37</f>
        <v>120000</v>
      </c>
      <c r="EH28" s="89"/>
      <c r="EI28" s="89"/>
      <c r="EJ28" s="89"/>
      <c r="EK28" s="89"/>
      <c r="EL28" s="89"/>
      <c r="EM28" s="89"/>
      <c r="EN28" s="89"/>
      <c r="EO28" s="89"/>
      <c r="EP28" s="89"/>
      <c r="EQ28" s="89"/>
      <c r="ER28" s="89"/>
      <c r="ES28" s="89"/>
    </row>
    <row r="29" spans="1:149" ht="10.5" customHeight="1">
      <c r="A29" s="79" t="s">
        <v>38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23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</row>
    <row r="30" spans="1:149" ht="18" customHeight="1">
      <c r="A30" s="78" t="s">
        <v>261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23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</row>
    <row r="31" spans="1:149" ht="25.5" customHeight="1">
      <c r="A31" s="78" t="s">
        <v>323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5" t="s">
        <v>302</v>
      </c>
      <c r="BY31" s="76"/>
      <c r="BZ31" s="76"/>
      <c r="CA31" s="76"/>
      <c r="CB31" s="76"/>
      <c r="CC31" s="76"/>
      <c r="CD31" s="76"/>
      <c r="CE31" s="77"/>
      <c r="CF31" s="67" t="s">
        <v>50</v>
      </c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23" t="s">
        <v>281</v>
      </c>
      <c r="CT31" s="68">
        <f aca="true" t="shared" si="0" ref="CT31:CT39">DT31</f>
        <v>3000000</v>
      </c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>
        <v>0</v>
      </c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>
        <f>3000000</f>
        <v>3000000</v>
      </c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>
        <v>0</v>
      </c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</row>
    <row r="32" spans="1:162" ht="25.5" customHeight="1">
      <c r="A32" s="78" t="s">
        <v>326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67" t="s">
        <v>303</v>
      </c>
      <c r="BY32" s="67"/>
      <c r="BZ32" s="67"/>
      <c r="CA32" s="67"/>
      <c r="CB32" s="67"/>
      <c r="CC32" s="67"/>
      <c r="CD32" s="67"/>
      <c r="CE32" s="67"/>
      <c r="CF32" s="67" t="s">
        <v>50</v>
      </c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23" t="s">
        <v>281</v>
      </c>
      <c r="CT32" s="68">
        <f t="shared" si="0"/>
        <v>215000</v>
      </c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>
        <v>0</v>
      </c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>
        <f>215000</f>
        <v>215000</v>
      </c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>
        <v>0</v>
      </c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FF32" s="36"/>
    </row>
    <row r="33" spans="1:149" ht="12.75" customHeight="1">
      <c r="A33" s="78" t="s">
        <v>351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67" t="s">
        <v>304</v>
      </c>
      <c r="BY33" s="67"/>
      <c r="BZ33" s="67"/>
      <c r="CA33" s="67"/>
      <c r="CB33" s="67"/>
      <c r="CC33" s="67"/>
      <c r="CD33" s="67"/>
      <c r="CE33" s="67"/>
      <c r="CF33" s="67" t="s">
        <v>50</v>
      </c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23" t="s">
        <v>281</v>
      </c>
      <c r="CT33" s="68">
        <f>DT33</f>
        <v>232000</v>
      </c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>
        <v>0</v>
      </c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>
        <v>232000</v>
      </c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>
        <v>0</v>
      </c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</row>
    <row r="34" spans="1:149" ht="12.75" customHeight="1">
      <c r="A34" s="78" t="s">
        <v>351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67" t="s">
        <v>304</v>
      </c>
      <c r="BY34" s="67"/>
      <c r="BZ34" s="67"/>
      <c r="CA34" s="67"/>
      <c r="CB34" s="67"/>
      <c r="CC34" s="67"/>
      <c r="CD34" s="67"/>
      <c r="CE34" s="67"/>
      <c r="CF34" s="67" t="s">
        <v>50</v>
      </c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23" t="s">
        <v>308</v>
      </c>
      <c r="CT34" s="68">
        <f t="shared" si="0"/>
        <v>268000</v>
      </c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>
        <v>0</v>
      </c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>
        <f>500000-232000</f>
        <v>268000</v>
      </c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>
        <v>0</v>
      </c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</row>
    <row r="35" spans="1:149" ht="24" customHeight="1">
      <c r="A35" s="78" t="s">
        <v>359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67" t="s">
        <v>304</v>
      </c>
      <c r="BY35" s="67"/>
      <c r="BZ35" s="67"/>
      <c r="CA35" s="67"/>
      <c r="CB35" s="67"/>
      <c r="CC35" s="67"/>
      <c r="CD35" s="67"/>
      <c r="CE35" s="67"/>
      <c r="CF35" s="67" t="s">
        <v>50</v>
      </c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23" t="s">
        <v>308</v>
      </c>
      <c r="CT35" s="68">
        <f t="shared" si="0"/>
        <v>12923002.67</v>
      </c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>
        <v>0</v>
      </c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>
        <f>12942573.61-19570.94</f>
        <v>12923002.67</v>
      </c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>
        <v>0</v>
      </c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</row>
    <row r="36" spans="1:149" ht="24" customHeight="1">
      <c r="A36" s="78" t="s">
        <v>366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67" t="s">
        <v>304</v>
      </c>
      <c r="BY36" s="67"/>
      <c r="BZ36" s="67"/>
      <c r="CA36" s="67"/>
      <c r="CB36" s="67"/>
      <c r="CC36" s="67"/>
      <c r="CD36" s="67"/>
      <c r="CE36" s="67"/>
      <c r="CF36" s="67" t="s">
        <v>50</v>
      </c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23" t="s">
        <v>281</v>
      </c>
      <c r="CT36" s="68">
        <f>EG36</f>
        <v>48164</v>
      </c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>
        <v>0</v>
      </c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>
        <v>0</v>
      </c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>
        <v>48164</v>
      </c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</row>
    <row r="37" spans="1:149" ht="24" customHeight="1">
      <c r="A37" s="78" t="s">
        <v>366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67" t="s">
        <v>304</v>
      </c>
      <c r="BY37" s="67"/>
      <c r="BZ37" s="67"/>
      <c r="CA37" s="67"/>
      <c r="CB37" s="67"/>
      <c r="CC37" s="67"/>
      <c r="CD37" s="67"/>
      <c r="CE37" s="67"/>
      <c r="CF37" s="67" t="s">
        <v>50</v>
      </c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23" t="s">
        <v>308</v>
      </c>
      <c r="CT37" s="68">
        <f>EG37</f>
        <v>71836</v>
      </c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>
        <v>0</v>
      </c>
      <c r="DH37" s="68"/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>
        <v>0</v>
      </c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8"/>
      <c r="EF37" s="68"/>
      <c r="EG37" s="68">
        <v>71836</v>
      </c>
      <c r="EH37" s="68"/>
      <c r="EI37" s="68"/>
      <c r="EJ37" s="68"/>
      <c r="EK37" s="68"/>
      <c r="EL37" s="68"/>
      <c r="EM37" s="68"/>
      <c r="EN37" s="68"/>
      <c r="EO37" s="68"/>
      <c r="EP37" s="68"/>
      <c r="EQ37" s="68"/>
      <c r="ER37" s="68"/>
      <c r="ES37" s="68"/>
    </row>
    <row r="38" spans="1:149" s="26" customFormat="1" ht="13.5" customHeight="1">
      <c r="A38" s="100" t="s">
        <v>51</v>
      </c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1"/>
      <c r="BM38" s="101"/>
      <c r="BN38" s="101"/>
      <c r="BO38" s="101"/>
      <c r="BP38" s="101"/>
      <c r="BQ38" s="101"/>
      <c r="BR38" s="101"/>
      <c r="BS38" s="101"/>
      <c r="BT38" s="101"/>
      <c r="BU38" s="101"/>
      <c r="BV38" s="101"/>
      <c r="BW38" s="101"/>
      <c r="BX38" s="98" t="s">
        <v>52</v>
      </c>
      <c r="BY38" s="98"/>
      <c r="BZ38" s="98"/>
      <c r="CA38" s="98"/>
      <c r="CB38" s="98"/>
      <c r="CC38" s="98"/>
      <c r="CD38" s="98"/>
      <c r="CE38" s="98"/>
      <c r="CF38" s="98" t="s">
        <v>50</v>
      </c>
      <c r="CG38" s="98"/>
      <c r="CH38" s="98"/>
      <c r="CI38" s="98"/>
      <c r="CJ38" s="98"/>
      <c r="CK38" s="98"/>
      <c r="CL38" s="98"/>
      <c r="CM38" s="98"/>
      <c r="CN38" s="98"/>
      <c r="CO38" s="98"/>
      <c r="CP38" s="98"/>
      <c r="CQ38" s="98"/>
      <c r="CR38" s="98"/>
      <c r="CS38" s="28"/>
      <c r="CT38" s="89">
        <f t="shared" si="0"/>
        <v>0</v>
      </c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>
        <v>0</v>
      </c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>
        <f>DT39</f>
        <v>0</v>
      </c>
      <c r="DU38" s="89"/>
      <c r="DV38" s="89"/>
      <c r="DW38" s="89"/>
      <c r="DX38" s="89"/>
      <c r="DY38" s="89"/>
      <c r="DZ38" s="89"/>
      <c r="EA38" s="89"/>
      <c r="EB38" s="89"/>
      <c r="EC38" s="89"/>
      <c r="ED38" s="89"/>
      <c r="EE38" s="89"/>
      <c r="EF38" s="89"/>
      <c r="EG38" s="89">
        <v>0</v>
      </c>
      <c r="EH38" s="89"/>
      <c r="EI38" s="89"/>
      <c r="EJ38" s="89"/>
      <c r="EK38" s="89"/>
      <c r="EL38" s="89"/>
      <c r="EM38" s="89"/>
      <c r="EN38" s="89"/>
      <c r="EO38" s="89"/>
      <c r="EP38" s="89"/>
      <c r="EQ38" s="89"/>
      <c r="ER38" s="89"/>
      <c r="ES38" s="89"/>
    </row>
    <row r="39" spans="1:149" ht="10.5" customHeight="1">
      <c r="A39" s="79" t="s">
        <v>38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67" t="s">
        <v>54</v>
      </c>
      <c r="BY39" s="67"/>
      <c r="BZ39" s="67"/>
      <c r="CA39" s="67"/>
      <c r="CB39" s="67"/>
      <c r="CC39" s="67"/>
      <c r="CD39" s="67"/>
      <c r="CE39" s="67"/>
      <c r="CF39" s="67" t="s">
        <v>50</v>
      </c>
      <c r="CG39" s="67"/>
      <c r="CH39" s="67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110"/>
      <c r="CT39" s="68">
        <f t="shared" si="0"/>
        <v>0</v>
      </c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68"/>
      <c r="DG39" s="68">
        <v>0</v>
      </c>
      <c r="DH39" s="68"/>
      <c r="DI39" s="68"/>
      <c r="DJ39" s="68"/>
      <c r="DK39" s="68"/>
      <c r="DL39" s="68"/>
      <c r="DM39" s="68"/>
      <c r="DN39" s="68"/>
      <c r="DO39" s="68"/>
      <c r="DP39" s="68"/>
      <c r="DQ39" s="68"/>
      <c r="DR39" s="68"/>
      <c r="DS39" s="68"/>
      <c r="DT39" s="68">
        <v>0</v>
      </c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8"/>
      <c r="EF39" s="68"/>
      <c r="EG39" s="68">
        <v>0</v>
      </c>
      <c r="EH39" s="68"/>
      <c r="EI39" s="68"/>
      <c r="EJ39" s="68"/>
      <c r="EK39" s="68"/>
      <c r="EL39" s="68"/>
      <c r="EM39" s="68"/>
      <c r="EN39" s="68"/>
      <c r="EO39" s="68"/>
      <c r="EP39" s="68"/>
      <c r="EQ39" s="68"/>
      <c r="ER39" s="68"/>
      <c r="ES39" s="68"/>
    </row>
    <row r="40" spans="1:149" ht="9" customHeight="1">
      <c r="A40" s="79" t="s">
        <v>53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67"/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111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8"/>
      <c r="DQ40" s="68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8"/>
      <c r="EF40" s="68"/>
      <c r="EG40" s="68"/>
      <c r="EH40" s="68"/>
      <c r="EI40" s="68"/>
      <c r="EJ40" s="68"/>
      <c r="EK40" s="68"/>
      <c r="EL40" s="68"/>
      <c r="EM40" s="68"/>
      <c r="EN40" s="68"/>
      <c r="EO40" s="68"/>
      <c r="EP40" s="68"/>
      <c r="EQ40" s="68"/>
      <c r="ER40" s="68"/>
      <c r="ES40" s="68"/>
    </row>
    <row r="41" spans="1:149" s="26" customFormat="1" ht="15.75" customHeight="1">
      <c r="A41" s="100" t="s">
        <v>55</v>
      </c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1"/>
      <c r="BN41" s="101"/>
      <c r="BO41" s="101"/>
      <c r="BP41" s="101"/>
      <c r="BQ41" s="101"/>
      <c r="BR41" s="101"/>
      <c r="BS41" s="101"/>
      <c r="BT41" s="101"/>
      <c r="BU41" s="101"/>
      <c r="BV41" s="101"/>
      <c r="BW41" s="101"/>
      <c r="BX41" s="98" t="s">
        <v>56</v>
      </c>
      <c r="BY41" s="98"/>
      <c r="BZ41" s="98"/>
      <c r="CA41" s="98"/>
      <c r="CB41" s="98"/>
      <c r="CC41" s="98"/>
      <c r="CD41" s="98"/>
      <c r="CE41" s="98"/>
      <c r="CF41" s="98"/>
      <c r="CG41" s="98"/>
      <c r="CH41" s="98"/>
      <c r="CI41" s="98"/>
      <c r="CJ41" s="98"/>
      <c r="CK41" s="98"/>
      <c r="CL41" s="98"/>
      <c r="CM41" s="98"/>
      <c r="CN41" s="98"/>
      <c r="CO41" s="98"/>
      <c r="CP41" s="98"/>
      <c r="CQ41" s="98"/>
      <c r="CR41" s="98"/>
      <c r="CS41" s="28"/>
      <c r="CT41" s="89">
        <v>0</v>
      </c>
      <c r="CU41" s="89"/>
      <c r="CV41" s="89"/>
      <c r="CW41" s="89"/>
      <c r="CX41" s="89"/>
      <c r="CY41" s="89"/>
      <c r="CZ41" s="89"/>
      <c r="DA41" s="89"/>
      <c r="DB41" s="89"/>
      <c r="DC41" s="89"/>
      <c r="DD41" s="89"/>
      <c r="DE41" s="89"/>
      <c r="DF41" s="89"/>
      <c r="DG41" s="89">
        <v>0</v>
      </c>
      <c r="DH41" s="89"/>
      <c r="DI41" s="89"/>
      <c r="DJ41" s="89"/>
      <c r="DK41" s="89"/>
      <c r="DL41" s="89"/>
      <c r="DM41" s="89"/>
      <c r="DN41" s="89"/>
      <c r="DO41" s="89"/>
      <c r="DP41" s="89"/>
      <c r="DQ41" s="89"/>
      <c r="DR41" s="89"/>
      <c r="DS41" s="89"/>
      <c r="DT41" s="89">
        <v>0</v>
      </c>
      <c r="DU41" s="89"/>
      <c r="DV41" s="89"/>
      <c r="DW41" s="89"/>
      <c r="DX41" s="89"/>
      <c r="DY41" s="89"/>
      <c r="DZ41" s="89"/>
      <c r="EA41" s="89"/>
      <c r="EB41" s="89"/>
      <c r="EC41" s="89"/>
      <c r="ED41" s="89"/>
      <c r="EE41" s="89"/>
      <c r="EF41" s="89"/>
      <c r="EG41" s="89">
        <f>EG43</f>
        <v>0</v>
      </c>
      <c r="EH41" s="89"/>
      <c r="EI41" s="89"/>
      <c r="EJ41" s="89"/>
      <c r="EK41" s="89"/>
      <c r="EL41" s="89"/>
      <c r="EM41" s="89"/>
      <c r="EN41" s="89"/>
      <c r="EO41" s="89"/>
      <c r="EP41" s="89"/>
      <c r="EQ41" s="89"/>
      <c r="ER41" s="89"/>
      <c r="ES41" s="89"/>
    </row>
    <row r="42" spans="1:149" ht="12" customHeight="1">
      <c r="A42" s="79" t="s">
        <v>38</v>
      </c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79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33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8"/>
      <c r="DQ42" s="68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8"/>
      <c r="EF42" s="68"/>
      <c r="EG42" s="68"/>
      <c r="EH42" s="68"/>
      <c r="EI42" s="68"/>
      <c r="EJ42" s="68"/>
      <c r="EK42" s="68"/>
      <c r="EL42" s="68"/>
      <c r="EM42" s="68"/>
      <c r="EN42" s="68"/>
      <c r="EO42" s="68"/>
      <c r="EP42" s="68"/>
      <c r="EQ42" s="68"/>
      <c r="ER42" s="68"/>
      <c r="ES42" s="68"/>
    </row>
    <row r="43" spans="1:149" ht="12" customHeight="1">
      <c r="A43" s="112" t="s">
        <v>236</v>
      </c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3"/>
      <c r="BC43" s="113"/>
      <c r="BD43" s="113"/>
      <c r="BE43" s="113"/>
      <c r="BF43" s="113"/>
      <c r="BG43" s="113"/>
      <c r="BH43" s="113"/>
      <c r="BI43" s="113"/>
      <c r="BJ43" s="113"/>
      <c r="BK43" s="113"/>
      <c r="BL43" s="113"/>
      <c r="BM43" s="113"/>
      <c r="BN43" s="113"/>
      <c r="BO43" s="113"/>
      <c r="BP43" s="113"/>
      <c r="BQ43" s="113"/>
      <c r="BR43" s="113"/>
      <c r="BS43" s="113"/>
      <c r="BT43" s="113"/>
      <c r="BU43" s="113"/>
      <c r="BV43" s="113"/>
      <c r="BW43" s="113"/>
      <c r="BX43" s="67" t="s">
        <v>57</v>
      </c>
      <c r="BY43" s="67"/>
      <c r="BZ43" s="67"/>
      <c r="CA43" s="67"/>
      <c r="CB43" s="67"/>
      <c r="CC43" s="67"/>
      <c r="CD43" s="67"/>
      <c r="CE43" s="67"/>
      <c r="CF43" s="67" t="s">
        <v>31</v>
      </c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23"/>
      <c r="CT43" s="68"/>
      <c r="CU43" s="68"/>
      <c r="CV43" s="68"/>
      <c r="CW43" s="68"/>
      <c r="CX43" s="68"/>
      <c r="CY43" s="68"/>
      <c r="CZ43" s="68"/>
      <c r="DA43" s="68"/>
      <c r="DB43" s="68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8"/>
      <c r="DQ43" s="68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8"/>
      <c r="EF43" s="68"/>
      <c r="EG43" s="68">
        <f>EG44</f>
        <v>0</v>
      </c>
      <c r="EH43" s="68"/>
      <c r="EI43" s="68"/>
      <c r="EJ43" s="68"/>
      <c r="EK43" s="68"/>
      <c r="EL43" s="68"/>
      <c r="EM43" s="68"/>
      <c r="EN43" s="68"/>
      <c r="EO43" s="68"/>
      <c r="EP43" s="68"/>
      <c r="EQ43" s="68"/>
      <c r="ER43" s="68"/>
      <c r="ES43" s="68"/>
    </row>
    <row r="44" spans="1:165" ht="11.25" customHeight="1">
      <c r="A44" s="78" t="s">
        <v>58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79"/>
      <c r="BR44" s="79"/>
      <c r="BS44" s="79"/>
      <c r="BT44" s="79"/>
      <c r="BU44" s="79"/>
      <c r="BV44" s="79"/>
      <c r="BW44" s="79"/>
      <c r="BX44" s="67" t="s">
        <v>59</v>
      </c>
      <c r="BY44" s="67"/>
      <c r="BZ44" s="67"/>
      <c r="CA44" s="67"/>
      <c r="CB44" s="67"/>
      <c r="CC44" s="67"/>
      <c r="CD44" s="67"/>
      <c r="CE44" s="67"/>
      <c r="CF44" s="67" t="s">
        <v>117</v>
      </c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23"/>
      <c r="CT44" s="68"/>
      <c r="CU44" s="68"/>
      <c r="CV44" s="68"/>
      <c r="CW44" s="68"/>
      <c r="CX44" s="68"/>
      <c r="CY44" s="68"/>
      <c r="CZ44" s="68"/>
      <c r="DA44" s="68"/>
      <c r="DB44" s="68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8"/>
      <c r="DQ44" s="68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8"/>
      <c r="EF44" s="68"/>
      <c r="EG44" s="68">
        <v>0</v>
      </c>
      <c r="EH44" s="68"/>
      <c r="EI44" s="68"/>
      <c r="EJ44" s="68"/>
      <c r="EK44" s="68"/>
      <c r="EL44" s="68"/>
      <c r="EM44" s="68"/>
      <c r="EN44" s="68"/>
      <c r="EO44" s="68"/>
      <c r="EP44" s="68"/>
      <c r="EQ44" s="68"/>
      <c r="ER44" s="68"/>
      <c r="ES44" s="68"/>
      <c r="EW44" s="24" t="s">
        <v>307</v>
      </c>
      <c r="FF44" s="25" t="s">
        <v>327</v>
      </c>
      <c r="FI44" s="25" t="s">
        <v>328</v>
      </c>
    </row>
    <row r="45" spans="1:165" s="26" customFormat="1" ht="18" customHeight="1">
      <c r="A45" s="99" t="s">
        <v>60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99"/>
      <c r="BJ45" s="99"/>
      <c r="BK45" s="99"/>
      <c r="BL45" s="99"/>
      <c r="BM45" s="99"/>
      <c r="BN45" s="99"/>
      <c r="BO45" s="99"/>
      <c r="BP45" s="99"/>
      <c r="BQ45" s="99"/>
      <c r="BR45" s="99"/>
      <c r="BS45" s="99"/>
      <c r="BT45" s="99"/>
      <c r="BU45" s="99"/>
      <c r="BV45" s="99"/>
      <c r="BW45" s="99"/>
      <c r="BX45" s="98" t="s">
        <v>61</v>
      </c>
      <c r="BY45" s="98"/>
      <c r="BZ45" s="98"/>
      <c r="CA45" s="98"/>
      <c r="CB45" s="98"/>
      <c r="CC45" s="98"/>
      <c r="CD45" s="98"/>
      <c r="CE45" s="98"/>
      <c r="CF45" s="98" t="s">
        <v>31</v>
      </c>
      <c r="CG45" s="98"/>
      <c r="CH45" s="98"/>
      <c r="CI45" s="98"/>
      <c r="CJ45" s="98"/>
      <c r="CK45" s="98"/>
      <c r="CL45" s="98"/>
      <c r="CM45" s="98"/>
      <c r="CN45" s="98"/>
      <c r="CO45" s="98"/>
      <c r="CP45" s="98"/>
      <c r="CQ45" s="98"/>
      <c r="CR45" s="98"/>
      <c r="CS45" s="28"/>
      <c r="CT45" s="89">
        <f>CT46+CT60+CT66+CT79+CT109</f>
        <v>76626040.48</v>
      </c>
      <c r="CU45" s="89"/>
      <c r="CV45" s="89"/>
      <c r="CW45" s="89"/>
      <c r="CX45" s="89"/>
      <c r="CY45" s="89"/>
      <c r="CZ45" s="89"/>
      <c r="DA45" s="89"/>
      <c r="DB45" s="89"/>
      <c r="DC45" s="89"/>
      <c r="DD45" s="89"/>
      <c r="DE45" s="89"/>
      <c r="DF45" s="89"/>
      <c r="DG45" s="89">
        <f>DG46+DG60+DG66+DG79</f>
        <v>27156411.9</v>
      </c>
      <c r="DH45" s="89"/>
      <c r="DI45" s="89"/>
      <c r="DJ45" s="89"/>
      <c r="DK45" s="89"/>
      <c r="DL45" s="89"/>
      <c r="DM45" s="89"/>
      <c r="DN45" s="89"/>
      <c r="DO45" s="89"/>
      <c r="DP45" s="89"/>
      <c r="DQ45" s="89"/>
      <c r="DR45" s="89"/>
      <c r="DS45" s="89"/>
      <c r="DT45" s="89">
        <f>DT46+DT60+DT66+DT79</f>
        <v>16853227.72</v>
      </c>
      <c r="DU45" s="89"/>
      <c r="DV45" s="89"/>
      <c r="DW45" s="89"/>
      <c r="DX45" s="89"/>
      <c r="DY45" s="89"/>
      <c r="DZ45" s="89"/>
      <c r="EA45" s="89"/>
      <c r="EB45" s="89"/>
      <c r="EC45" s="89"/>
      <c r="ED45" s="89"/>
      <c r="EE45" s="89"/>
      <c r="EF45" s="89"/>
      <c r="EG45" s="89">
        <f>EG46+EG60+EG66+EG79+EG109</f>
        <v>32616400.86</v>
      </c>
      <c r="EH45" s="89"/>
      <c r="EI45" s="89"/>
      <c r="EJ45" s="89"/>
      <c r="EK45" s="89"/>
      <c r="EL45" s="89"/>
      <c r="EM45" s="89"/>
      <c r="EN45" s="89"/>
      <c r="EO45" s="89"/>
      <c r="EP45" s="89"/>
      <c r="EQ45" s="89"/>
      <c r="ER45" s="89"/>
      <c r="ES45" s="89"/>
      <c r="EW45" s="29">
        <f>EG9-EG45</f>
        <v>-1551796.990000002</v>
      </c>
      <c r="EX45" s="29">
        <f>EG9-EG45+EG7</f>
        <v>-2.0954757928848267E-09</v>
      </c>
      <c r="FF45" s="37">
        <f>DT7+DT9-DT45</f>
        <v>0</v>
      </c>
      <c r="FI45" s="37">
        <f>EG7+EG9-EG45</f>
        <v>0</v>
      </c>
    </row>
    <row r="46" spans="1:162" s="26" customFormat="1" ht="26.25" customHeight="1">
      <c r="A46" s="114" t="s">
        <v>62</v>
      </c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5"/>
      <c r="AS46" s="115"/>
      <c r="AT46" s="115"/>
      <c r="AU46" s="115"/>
      <c r="AV46" s="115"/>
      <c r="AW46" s="115"/>
      <c r="AX46" s="115"/>
      <c r="AY46" s="115"/>
      <c r="AZ46" s="115"/>
      <c r="BA46" s="115"/>
      <c r="BB46" s="115"/>
      <c r="BC46" s="115"/>
      <c r="BD46" s="115"/>
      <c r="BE46" s="115"/>
      <c r="BF46" s="115"/>
      <c r="BG46" s="115"/>
      <c r="BH46" s="115"/>
      <c r="BI46" s="115"/>
      <c r="BJ46" s="115"/>
      <c r="BK46" s="115"/>
      <c r="BL46" s="115"/>
      <c r="BM46" s="115"/>
      <c r="BN46" s="115"/>
      <c r="BO46" s="115"/>
      <c r="BP46" s="115"/>
      <c r="BQ46" s="115"/>
      <c r="BR46" s="115"/>
      <c r="BS46" s="115"/>
      <c r="BT46" s="115"/>
      <c r="BU46" s="115"/>
      <c r="BV46" s="115"/>
      <c r="BW46" s="115"/>
      <c r="BX46" s="98" t="s">
        <v>63</v>
      </c>
      <c r="BY46" s="98"/>
      <c r="BZ46" s="98"/>
      <c r="CA46" s="98"/>
      <c r="CB46" s="98"/>
      <c r="CC46" s="98"/>
      <c r="CD46" s="98"/>
      <c r="CE46" s="98"/>
      <c r="CF46" s="98" t="s">
        <v>31</v>
      </c>
      <c r="CG46" s="98"/>
      <c r="CH46" s="98"/>
      <c r="CI46" s="98"/>
      <c r="CJ46" s="98"/>
      <c r="CK46" s="98"/>
      <c r="CL46" s="98"/>
      <c r="CM46" s="98"/>
      <c r="CN46" s="98"/>
      <c r="CO46" s="98"/>
      <c r="CP46" s="98"/>
      <c r="CQ46" s="98"/>
      <c r="CR46" s="98"/>
      <c r="CS46" s="28"/>
      <c r="CT46" s="89">
        <f aca="true" t="shared" si="1" ref="CT46:CT52">DG46+DT46+EG46</f>
        <v>45574078.89</v>
      </c>
      <c r="CU46" s="89"/>
      <c r="CV46" s="89"/>
      <c r="CW46" s="89"/>
      <c r="CX46" s="89"/>
      <c r="CY46" s="89"/>
      <c r="CZ46" s="89"/>
      <c r="DA46" s="89"/>
      <c r="DB46" s="89"/>
      <c r="DC46" s="89"/>
      <c r="DD46" s="89"/>
      <c r="DE46" s="89"/>
      <c r="DF46" s="89"/>
      <c r="DG46" s="89">
        <f>DG47+DG50+DG53+DG54+DG51</f>
        <v>22052038.66</v>
      </c>
      <c r="DH46" s="89"/>
      <c r="DI46" s="89"/>
      <c r="DJ46" s="89"/>
      <c r="DK46" s="89"/>
      <c r="DL46" s="89"/>
      <c r="DM46" s="89"/>
      <c r="DN46" s="89"/>
      <c r="DO46" s="89"/>
      <c r="DP46" s="89"/>
      <c r="DQ46" s="89"/>
      <c r="DR46" s="89"/>
      <c r="DS46" s="89"/>
      <c r="DT46" s="89">
        <f>DT47+DT50+DT53+DT54</f>
        <v>260225.05</v>
      </c>
      <c r="DU46" s="89"/>
      <c r="DV46" s="89"/>
      <c r="DW46" s="89"/>
      <c r="DX46" s="89"/>
      <c r="DY46" s="89"/>
      <c r="DZ46" s="89"/>
      <c r="EA46" s="89"/>
      <c r="EB46" s="89"/>
      <c r="EC46" s="89"/>
      <c r="ED46" s="89"/>
      <c r="EE46" s="89"/>
      <c r="EF46" s="89"/>
      <c r="EG46" s="89">
        <f>EG47+EG50+EG53+EG54</f>
        <v>23261815.18</v>
      </c>
      <c r="EH46" s="89"/>
      <c r="EI46" s="89"/>
      <c r="EJ46" s="89"/>
      <c r="EK46" s="89"/>
      <c r="EL46" s="89"/>
      <c r="EM46" s="89"/>
      <c r="EN46" s="89"/>
      <c r="EO46" s="89"/>
      <c r="EP46" s="89"/>
      <c r="EQ46" s="89"/>
      <c r="ER46" s="89"/>
      <c r="ES46" s="89"/>
      <c r="EW46" s="29">
        <f>EG7+EG9-EG45</f>
        <v>0</v>
      </c>
      <c r="FF46" s="29"/>
    </row>
    <row r="47" spans="1:165" s="30" customFormat="1" ht="15" customHeight="1">
      <c r="A47" s="116" t="s">
        <v>298</v>
      </c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  <c r="AF47" s="117"/>
      <c r="AG47" s="117"/>
      <c r="AH47" s="117"/>
      <c r="AI47" s="117"/>
      <c r="AJ47" s="117"/>
      <c r="AK47" s="117"/>
      <c r="AL47" s="117"/>
      <c r="AM47" s="117"/>
      <c r="AN47" s="117"/>
      <c r="AO47" s="117"/>
      <c r="AP47" s="117"/>
      <c r="AQ47" s="117"/>
      <c r="AR47" s="117"/>
      <c r="AS47" s="117"/>
      <c r="AT47" s="117"/>
      <c r="AU47" s="117"/>
      <c r="AV47" s="117"/>
      <c r="AW47" s="117"/>
      <c r="AX47" s="117"/>
      <c r="AY47" s="117"/>
      <c r="AZ47" s="117"/>
      <c r="BA47" s="117"/>
      <c r="BB47" s="117"/>
      <c r="BC47" s="117"/>
      <c r="BD47" s="117"/>
      <c r="BE47" s="117"/>
      <c r="BF47" s="117"/>
      <c r="BG47" s="117"/>
      <c r="BH47" s="117"/>
      <c r="BI47" s="117"/>
      <c r="BJ47" s="117"/>
      <c r="BK47" s="117"/>
      <c r="BL47" s="117"/>
      <c r="BM47" s="117"/>
      <c r="BN47" s="117"/>
      <c r="BO47" s="117"/>
      <c r="BP47" s="117"/>
      <c r="BQ47" s="117"/>
      <c r="BR47" s="117"/>
      <c r="BS47" s="117"/>
      <c r="BT47" s="117"/>
      <c r="BU47" s="117"/>
      <c r="BV47" s="117"/>
      <c r="BW47" s="118"/>
      <c r="BX47" s="67" t="s">
        <v>64</v>
      </c>
      <c r="BY47" s="67"/>
      <c r="BZ47" s="67"/>
      <c r="CA47" s="67"/>
      <c r="CB47" s="67"/>
      <c r="CC47" s="67"/>
      <c r="CD47" s="67"/>
      <c r="CE47" s="67"/>
      <c r="CF47" s="67" t="s">
        <v>65</v>
      </c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23" t="s">
        <v>31</v>
      </c>
      <c r="CT47" s="68">
        <f t="shared" si="1"/>
        <v>34513275.6</v>
      </c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8">
        <f>DG48+DG49</f>
        <v>16742694.82</v>
      </c>
      <c r="DH47" s="68"/>
      <c r="DI47" s="68"/>
      <c r="DJ47" s="68"/>
      <c r="DK47" s="68"/>
      <c r="DL47" s="68"/>
      <c r="DM47" s="68"/>
      <c r="DN47" s="68"/>
      <c r="DO47" s="68"/>
      <c r="DP47" s="68"/>
      <c r="DQ47" s="68"/>
      <c r="DR47" s="68"/>
      <c r="DS47" s="68"/>
      <c r="DT47" s="68">
        <f>DT48+DT49</f>
        <v>0</v>
      </c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8"/>
      <c r="EF47" s="68"/>
      <c r="EG47" s="68">
        <f>EG48+EG49</f>
        <v>17770580.78</v>
      </c>
      <c r="EH47" s="68"/>
      <c r="EI47" s="68"/>
      <c r="EJ47" s="68"/>
      <c r="EK47" s="68"/>
      <c r="EL47" s="68"/>
      <c r="EM47" s="68"/>
      <c r="EN47" s="68"/>
      <c r="EO47" s="68"/>
      <c r="EP47" s="68"/>
      <c r="EQ47" s="68"/>
      <c r="ER47" s="68"/>
      <c r="ES47" s="68"/>
      <c r="FF47" s="25" t="s">
        <v>329</v>
      </c>
      <c r="FI47" s="38"/>
    </row>
    <row r="48" spans="1:162" ht="15.75" customHeight="1">
      <c r="A48" s="78" t="s">
        <v>286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67" t="s">
        <v>67</v>
      </c>
      <c r="BY48" s="67"/>
      <c r="BZ48" s="67"/>
      <c r="CA48" s="67"/>
      <c r="CB48" s="67"/>
      <c r="CC48" s="67"/>
      <c r="CD48" s="67"/>
      <c r="CE48" s="67"/>
      <c r="CF48" s="67" t="s">
        <v>65</v>
      </c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23" t="s">
        <v>282</v>
      </c>
      <c r="CT48" s="68">
        <f t="shared" si="1"/>
        <v>34351275.6</v>
      </c>
      <c r="CU48" s="68"/>
      <c r="CV48" s="68"/>
      <c r="CW48" s="68"/>
      <c r="CX48" s="68"/>
      <c r="CY48" s="68"/>
      <c r="CZ48" s="68"/>
      <c r="DA48" s="68"/>
      <c r="DB48" s="68"/>
      <c r="DC48" s="68"/>
      <c r="DD48" s="68"/>
      <c r="DE48" s="68"/>
      <c r="DF48" s="68"/>
      <c r="DG48" s="68">
        <f>16767694.82-25000-2000-25000-10000-10000-15000</f>
        <v>16680694.82</v>
      </c>
      <c r="DH48" s="68"/>
      <c r="DI48" s="68"/>
      <c r="DJ48" s="68"/>
      <c r="DK48" s="68"/>
      <c r="DL48" s="68"/>
      <c r="DM48" s="68"/>
      <c r="DN48" s="68"/>
      <c r="DO48" s="68"/>
      <c r="DP48" s="68"/>
      <c r="DQ48" s="68"/>
      <c r="DR48" s="68"/>
      <c r="DS48" s="68"/>
      <c r="DT48" s="68">
        <v>0</v>
      </c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8"/>
      <c r="EF48" s="68"/>
      <c r="EG48" s="68">
        <f>17665780.78+4800</f>
        <v>17670580.78</v>
      </c>
      <c r="EH48" s="68"/>
      <c r="EI48" s="68"/>
      <c r="EJ48" s="68"/>
      <c r="EK48" s="68"/>
      <c r="EL48" s="68"/>
      <c r="EM48" s="68"/>
      <c r="EN48" s="68"/>
      <c r="EO48" s="68"/>
      <c r="EP48" s="68"/>
      <c r="EQ48" s="68"/>
      <c r="ER48" s="68"/>
      <c r="ES48" s="68"/>
      <c r="EW48" s="36"/>
      <c r="EX48" s="36">
        <f>DG9-DG45</f>
        <v>0</v>
      </c>
      <c r="FF48" s="39">
        <f>DG9-DG45</f>
        <v>0</v>
      </c>
    </row>
    <row r="49" spans="1:149" ht="10.5" customHeight="1">
      <c r="A49" s="78" t="s">
        <v>287</v>
      </c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67" t="s">
        <v>67</v>
      </c>
      <c r="BY49" s="67"/>
      <c r="BZ49" s="67"/>
      <c r="CA49" s="67"/>
      <c r="CB49" s="67"/>
      <c r="CC49" s="67"/>
      <c r="CD49" s="67"/>
      <c r="CE49" s="67"/>
      <c r="CF49" s="67" t="s">
        <v>65</v>
      </c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23" t="s">
        <v>284</v>
      </c>
      <c r="CT49" s="68">
        <f t="shared" si="1"/>
        <v>162000</v>
      </c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>
        <f>25000+2000+10000+10000+15000</f>
        <v>62000</v>
      </c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>
        <v>0</v>
      </c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  <c r="EF49" s="68"/>
      <c r="EG49" s="68">
        <f>100000</f>
        <v>100000</v>
      </c>
      <c r="EH49" s="68"/>
      <c r="EI49" s="68"/>
      <c r="EJ49" s="68"/>
      <c r="EK49" s="68"/>
      <c r="EL49" s="68"/>
      <c r="EM49" s="68"/>
      <c r="EN49" s="68"/>
      <c r="EO49" s="68"/>
      <c r="EP49" s="68"/>
      <c r="EQ49" s="68"/>
      <c r="ER49" s="68"/>
      <c r="ES49" s="68"/>
    </row>
    <row r="50" spans="1:162" s="30" customFormat="1" ht="10.5" customHeight="1">
      <c r="A50" s="78" t="s">
        <v>66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67" t="s">
        <v>67</v>
      </c>
      <c r="BY50" s="67"/>
      <c r="BZ50" s="67"/>
      <c r="CA50" s="67"/>
      <c r="CB50" s="67"/>
      <c r="CC50" s="67"/>
      <c r="CD50" s="67"/>
      <c r="CE50" s="67"/>
      <c r="CF50" s="67" t="s">
        <v>68</v>
      </c>
      <c r="CG50" s="67"/>
      <c r="CH50" s="67"/>
      <c r="CI50" s="67"/>
      <c r="CJ50" s="67"/>
      <c r="CK50" s="67"/>
      <c r="CL50" s="67"/>
      <c r="CM50" s="67"/>
      <c r="CN50" s="67"/>
      <c r="CO50" s="67"/>
      <c r="CP50" s="67"/>
      <c r="CQ50" s="67"/>
      <c r="CR50" s="67"/>
      <c r="CS50" s="23" t="s">
        <v>31</v>
      </c>
      <c r="CT50" s="68">
        <f t="shared" si="1"/>
        <v>373421.05</v>
      </c>
      <c r="CU50" s="68"/>
      <c r="CV50" s="68"/>
      <c r="CW50" s="68"/>
      <c r="CX50" s="68"/>
      <c r="CY50" s="68"/>
      <c r="CZ50" s="68"/>
      <c r="DA50" s="68"/>
      <c r="DB50" s="68"/>
      <c r="DC50" s="68"/>
      <c r="DD50" s="68"/>
      <c r="DE50" s="68"/>
      <c r="DF50" s="68"/>
      <c r="DG50" s="68">
        <v>0</v>
      </c>
      <c r="DH50" s="68"/>
      <c r="DI50" s="68"/>
      <c r="DJ50" s="68"/>
      <c r="DK50" s="68"/>
      <c r="DL50" s="68"/>
      <c r="DM50" s="68"/>
      <c r="DN50" s="68"/>
      <c r="DO50" s="68"/>
      <c r="DP50" s="68"/>
      <c r="DQ50" s="68"/>
      <c r="DR50" s="68"/>
      <c r="DS50" s="68"/>
      <c r="DT50" s="68">
        <f>DT51</f>
        <v>260225.05</v>
      </c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8"/>
      <c r="EF50" s="68"/>
      <c r="EG50" s="68">
        <f>EG51+EG52</f>
        <v>113196</v>
      </c>
      <c r="EH50" s="68"/>
      <c r="EI50" s="68"/>
      <c r="EJ50" s="68"/>
      <c r="EK50" s="68"/>
      <c r="EL50" s="68"/>
      <c r="EM50" s="68"/>
      <c r="EN50" s="68"/>
      <c r="EO50" s="68"/>
      <c r="EP50" s="68"/>
      <c r="EQ50" s="68"/>
      <c r="ER50" s="68"/>
      <c r="ES50" s="68"/>
      <c r="FF50" s="38"/>
    </row>
    <row r="51" spans="1:154" ht="10.5" customHeight="1">
      <c r="A51" s="78" t="s">
        <v>262</v>
      </c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67" t="s">
        <v>31</v>
      </c>
      <c r="BY51" s="67"/>
      <c r="BZ51" s="67"/>
      <c r="CA51" s="67"/>
      <c r="CB51" s="67"/>
      <c r="CC51" s="67"/>
      <c r="CD51" s="67"/>
      <c r="CE51" s="67"/>
      <c r="CF51" s="67" t="s">
        <v>68</v>
      </c>
      <c r="CG51" s="67"/>
      <c r="CH51" s="67"/>
      <c r="CI51" s="67"/>
      <c r="CJ51" s="67"/>
      <c r="CK51" s="67"/>
      <c r="CL51" s="67"/>
      <c r="CM51" s="67"/>
      <c r="CN51" s="67"/>
      <c r="CO51" s="67"/>
      <c r="CP51" s="67"/>
      <c r="CQ51" s="67"/>
      <c r="CR51" s="67"/>
      <c r="CS51" s="23" t="s">
        <v>283</v>
      </c>
      <c r="CT51" s="68">
        <f t="shared" si="1"/>
        <v>360225.05</v>
      </c>
      <c r="CU51" s="68"/>
      <c r="CV51" s="68"/>
      <c r="CW51" s="68"/>
      <c r="CX51" s="68"/>
      <c r="CY51" s="68"/>
      <c r="CZ51" s="68"/>
      <c r="DA51" s="68"/>
      <c r="DB51" s="68"/>
      <c r="DC51" s="68"/>
      <c r="DD51" s="68"/>
      <c r="DE51" s="68"/>
      <c r="DF51" s="68"/>
      <c r="DG51" s="68">
        <f>220500-220500</f>
        <v>0</v>
      </c>
      <c r="DH51" s="68"/>
      <c r="DI51" s="68"/>
      <c r="DJ51" s="68"/>
      <c r="DK51" s="68"/>
      <c r="DL51" s="68"/>
      <c r="DM51" s="68"/>
      <c r="DN51" s="68"/>
      <c r="DO51" s="68"/>
      <c r="DP51" s="68"/>
      <c r="DQ51" s="68"/>
      <c r="DR51" s="68"/>
      <c r="DS51" s="68"/>
      <c r="DT51" s="68">
        <f>215000+45225.05</f>
        <v>260225.05</v>
      </c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8"/>
      <c r="EF51" s="68"/>
      <c r="EG51" s="68">
        <v>100000</v>
      </c>
      <c r="EH51" s="68"/>
      <c r="EI51" s="68"/>
      <c r="EJ51" s="68"/>
      <c r="EK51" s="68"/>
      <c r="EL51" s="68"/>
      <c r="EM51" s="68"/>
      <c r="EN51" s="68"/>
      <c r="EO51" s="68"/>
      <c r="EP51" s="68"/>
      <c r="EQ51" s="68"/>
      <c r="ER51" s="68"/>
      <c r="ES51" s="68"/>
      <c r="EX51" s="36">
        <f>DG45-DG9</f>
        <v>0</v>
      </c>
    </row>
    <row r="52" spans="1:153" ht="10.5" customHeight="1">
      <c r="A52" s="78" t="s">
        <v>342</v>
      </c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79"/>
      <c r="BX52" s="67" t="s">
        <v>31</v>
      </c>
      <c r="BY52" s="67"/>
      <c r="BZ52" s="67"/>
      <c r="CA52" s="67"/>
      <c r="CB52" s="67"/>
      <c r="CC52" s="67"/>
      <c r="CD52" s="67"/>
      <c r="CE52" s="67"/>
      <c r="CF52" s="67" t="s">
        <v>68</v>
      </c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23" t="s">
        <v>284</v>
      </c>
      <c r="CT52" s="68">
        <f t="shared" si="1"/>
        <v>13196</v>
      </c>
      <c r="CU52" s="68"/>
      <c r="CV52" s="68"/>
      <c r="CW52" s="68"/>
      <c r="CX52" s="68"/>
      <c r="CY52" s="68"/>
      <c r="CZ52" s="68"/>
      <c r="DA52" s="68"/>
      <c r="DB52" s="68"/>
      <c r="DC52" s="68"/>
      <c r="DD52" s="68"/>
      <c r="DE52" s="68"/>
      <c r="DF52" s="68"/>
      <c r="DG52" s="68">
        <v>0</v>
      </c>
      <c r="DH52" s="68"/>
      <c r="DI52" s="68"/>
      <c r="DJ52" s="68"/>
      <c r="DK52" s="68"/>
      <c r="DL52" s="68"/>
      <c r="DM52" s="68"/>
      <c r="DN52" s="68"/>
      <c r="DO52" s="68"/>
      <c r="DP52" s="68"/>
      <c r="DQ52" s="68"/>
      <c r="DR52" s="68"/>
      <c r="DS52" s="68"/>
      <c r="DT52" s="68">
        <v>0</v>
      </c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8"/>
      <c r="EF52" s="68"/>
      <c r="EG52" s="68">
        <v>13196</v>
      </c>
      <c r="EH52" s="68"/>
      <c r="EI52" s="68"/>
      <c r="EJ52" s="68"/>
      <c r="EK52" s="68"/>
      <c r="EL52" s="68"/>
      <c r="EM52" s="68"/>
      <c r="EN52" s="68"/>
      <c r="EO52" s="68"/>
      <c r="EP52" s="68"/>
      <c r="EQ52" s="68"/>
      <c r="ER52" s="68"/>
      <c r="ES52" s="68"/>
      <c r="EW52" s="36"/>
    </row>
    <row r="53" spans="1:153" s="30" customFormat="1" ht="13.5" customHeight="1">
      <c r="A53" s="78" t="s">
        <v>69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67" t="s">
        <v>70</v>
      </c>
      <c r="BY53" s="67"/>
      <c r="BZ53" s="67"/>
      <c r="CA53" s="67"/>
      <c r="CB53" s="67"/>
      <c r="CC53" s="67"/>
      <c r="CD53" s="67"/>
      <c r="CE53" s="67"/>
      <c r="CF53" s="67" t="s">
        <v>71</v>
      </c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23" t="s">
        <v>273</v>
      </c>
      <c r="CT53" s="68">
        <f>DG53+DT53+EG53</f>
        <v>395500</v>
      </c>
      <c r="CU53" s="68"/>
      <c r="CV53" s="68"/>
      <c r="CW53" s="68"/>
      <c r="CX53" s="68"/>
      <c r="CY53" s="68"/>
      <c r="CZ53" s="68"/>
      <c r="DA53" s="68"/>
      <c r="DB53" s="68"/>
      <c r="DC53" s="68"/>
      <c r="DD53" s="68"/>
      <c r="DE53" s="68"/>
      <c r="DF53" s="68"/>
      <c r="DG53" s="68">
        <f>220500+25000-220500+220500</f>
        <v>245500</v>
      </c>
      <c r="DH53" s="68"/>
      <c r="DI53" s="68"/>
      <c r="DJ53" s="68"/>
      <c r="DK53" s="68"/>
      <c r="DL53" s="68"/>
      <c r="DM53" s="68"/>
      <c r="DN53" s="68"/>
      <c r="DO53" s="68"/>
      <c r="DP53" s="68"/>
      <c r="DQ53" s="68"/>
      <c r="DR53" s="68"/>
      <c r="DS53" s="68"/>
      <c r="DT53" s="68">
        <v>0</v>
      </c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8"/>
      <c r="EF53" s="68"/>
      <c r="EG53" s="68">
        <f>100000+50000</f>
        <v>150000</v>
      </c>
      <c r="EH53" s="68"/>
      <c r="EI53" s="68"/>
      <c r="EJ53" s="68"/>
      <c r="EK53" s="68"/>
      <c r="EL53" s="68"/>
      <c r="EM53" s="68"/>
      <c r="EN53" s="68"/>
      <c r="EO53" s="68"/>
      <c r="EP53" s="68"/>
      <c r="EQ53" s="68"/>
      <c r="ER53" s="68"/>
      <c r="ES53" s="68"/>
      <c r="EW53" s="38"/>
    </row>
    <row r="54" spans="1:149" s="30" customFormat="1" ht="22.5" customHeight="1">
      <c r="A54" s="78" t="s">
        <v>72</v>
      </c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79"/>
      <c r="BR54" s="79"/>
      <c r="BS54" s="79"/>
      <c r="BT54" s="79"/>
      <c r="BU54" s="79"/>
      <c r="BV54" s="79"/>
      <c r="BW54" s="79"/>
      <c r="BX54" s="67" t="s">
        <v>73</v>
      </c>
      <c r="BY54" s="67"/>
      <c r="BZ54" s="67"/>
      <c r="CA54" s="67"/>
      <c r="CB54" s="67"/>
      <c r="CC54" s="67"/>
      <c r="CD54" s="67"/>
      <c r="CE54" s="67"/>
      <c r="CF54" s="67" t="s">
        <v>74</v>
      </c>
      <c r="CG54" s="67"/>
      <c r="CH54" s="67"/>
      <c r="CI54" s="67"/>
      <c r="CJ54" s="67"/>
      <c r="CK54" s="67"/>
      <c r="CL54" s="67"/>
      <c r="CM54" s="67"/>
      <c r="CN54" s="67"/>
      <c r="CO54" s="67"/>
      <c r="CP54" s="67"/>
      <c r="CQ54" s="67"/>
      <c r="CR54" s="67"/>
      <c r="CS54" s="23" t="s">
        <v>31</v>
      </c>
      <c r="CT54" s="68">
        <f>DG54+DT54+EG54</f>
        <v>10291882.239999998</v>
      </c>
      <c r="CU54" s="68"/>
      <c r="CV54" s="68"/>
      <c r="CW54" s="68"/>
      <c r="CX54" s="68"/>
      <c r="CY54" s="68"/>
      <c r="CZ54" s="68"/>
      <c r="DA54" s="68"/>
      <c r="DB54" s="68"/>
      <c r="DC54" s="68"/>
      <c r="DD54" s="68"/>
      <c r="DE54" s="68"/>
      <c r="DF54" s="68"/>
      <c r="DG54" s="68">
        <f>DG55</f>
        <v>5063843.84</v>
      </c>
      <c r="DH54" s="68"/>
      <c r="DI54" s="68"/>
      <c r="DJ54" s="68"/>
      <c r="DK54" s="68"/>
      <c r="DL54" s="68"/>
      <c r="DM54" s="68"/>
      <c r="DN54" s="68"/>
      <c r="DO54" s="68"/>
      <c r="DP54" s="68"/>
      <c r="DQ54" s="68"/>
      <c r="DR54" s="68"/>
      <c r="DS54" s="68"/>
      <c r="DT54" s="68">
        <f>DT55</f>
        <v>0</v>
      </c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8"/>
      <c r="EF54" s="68"/>
      <c r="EG54" s="68">
        <f>EG55+EG56</f>
        <v>5228038.399999999</v>
      </c>
      <c r="EH54" s="68"/>
      <c r="EI54" s="68"/>
      <c r="EJ54" s="68"/>
      <c r="EK54" s="68"/>
      <c r="EL54" s="68"/>
      <c r="EM54" s="68"/>
      <c r="EN54" s="68"/>
      <c r="EO54" s="68"/>
      <c r="EP54" s="68"/>
      <c r="EQ54" s="68"/>
      <c r="ER54" s="68"/>
      <c r="ES54" s="68"/>
    </row>
    <row r="55" spans="1:153" ht="22.5" customHeight="1">
      <c r="A55" s="119" t="s">
        <v>75</v>
      </c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20"/>
      <c r="AV55" s="120"/>
      <c r="AW55" s="120"/>
      <c r="AX55" s="120"/>
      <c r="AY55" s="120"/>
      <c r="AZ55" s="120"/>
      <c r="BA55" s="120"/>
      <c r="BB55" s="120"/>
      <c r="BC55" s="120"/>
      <c r="BD55" s="120"/>
      <c r="BE55" s="120"/>
      <c r="BF55" s="120"/>
      <c r="BG55" s="120"/>
      <c r="BH55" s="120"/>
      <c r="BI55" s="120"/>
      <c r="BJ55" s="120"/>
      <c r="BK55" s="120"/>
      <c r="BL55" s="120"/>
      <c r="BM55" s="120"/>
      <c r="BN55" s="120"/>
      <c r="BO55" s="120"/>
      <c r="BP55" s="120"/>
      <c r="BQ55" s="120"/>
      <c r="BR55" s="120"/>
      <c r="BS55" s="120"/>
      <c r="BT55" s="120"/>
      <c r="BU55" s="120"/>
      <c r="BV55" s="120"/>
      <c r="BW55" s="120"/>
      <c r="BX55" s="67" t="s">
        <v>76</v>
      </c>
      <c r="BY55" s="67"/>
      <c r="BZ55" s="67"/>
      <c r="CA55" s="67"/>
      <c r="CB55" s="67"/>
      <c r="CC55" s="67"/>
      <c r="CD55" s="67"/>
      <c r="CE55" s="67"/>
      <c r="CF55" s="67" t="s">
        <v>74</v>
      </c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23" t="s">
        <v>285</v>
      </c>
      <c r="CT55" s="68">
        <f>DG55+DT55+EG55</f>
        <v>10291882.239999998</v>
      </c>
      <c r="CU55" s="68"/>
      <c r="CV55" s="68"/>
      <c r="CW55" s="68"/>
      <c r="CX55" s="68"/>
      <c r="CY55" s="68"/>
      <c r="CZ55" s="68"/>
      <c r="DA55" s="68"/>
      <c r="DB55" s="68"/>
      <c r="DC55" s="68"/>
      <c r="DD55" s="68"/>
      <c r="DE55" s="68"/>
      <c r="DF55" s="68"/>
      <c r="DG55" s="68">
        <f>4625641.41+438202.43</f>
        <v>5063843.84</v>
      </c>
      <c r="DH55" s="68"/>
      <c r="DI55" s="68"/>
      <c r="DJ55" s="68"/>
      <c r="DK55" s="68"/>
      <c r="DL55" s="68"/>
      <c r="DM55" s="68"/>
      <c r="DN55" s="68"/>
      <c r="DO55" s="68"/>
      <c r="DP55" s="68"/>
      <c r="DQ55" s="68"/>
      <c r="DR55" s="68"/>
      <c r="DS55" s="68"/>
      <c r="DT55" s="68">
        <v>0</v>
      </c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8"/>
      <c r="EF55" s="68"/>
      <c r="EG55" s="68">
        <f>5226588.6+1449.8</f>
        <v>5228038.399999999</v>
      </c>
      <c r="EH55" s="68"/>
      <c r="EI55" s="68"/>
      <c r="EJ55" s="68"/>
      <c r="EK55" s="68"/>
      <c r="EL55" s="68"/>
      <c r="EM55" s="68"/>
      <c r="EN55" s="68"/>
      <c r="EO55" s="68"/>
      <c r="EP55" s="68"/>
      <c r="EQ55" s="68"/>
      <c r="ER55" s="68"/>
      <c r="ES55" s="68"/>
      <c r="EW55" s="36"/>
    </row>
    <row r="56" spans="1:149" ht="12.75" customHeight="1">
      <c r="A56" s="119" t="s">
        <v>338</v>
      </c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  <c r="BA56" s="120"/>
      <c r="BB56" s="120"/>
      <c r="BC56" s="120"/>
      <c r="BD56" s="120"/>
      <c r="BE56" s="120"/>
      <c r="BF56" s="120"/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20"/>
      <c r="BR56" s="120"/>
      <c r="BS56" s="120"/>
      <c r="BT56" s="120"/>
      <c r="BU56" s="120"/>
      <c r="BV56" s="120"/>
      <c r="BW56" s="120"/>
      <c r="BX56" s="67" t="s">
        <v>77</v>
      </c>
      <c r="BY56" s="67"/>
      <c r="BZ56" s="67"/>
      <c r="CA56" s="67"/>
      <c r="CB56" s="67"/>
      <c r="CC56" s="67"/>
      <c r="CD56" s="67"/>
      <c r="CE56" s="67"/>
      <c r="CF56" s="67" t="s">
        <v>74</v>
      </c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23" t="s">
        <v>337</v>
      </c>
      <c r="CT56" s="68">
        <f>EG56</f>
        <v>0</v>
      </c>
      <c r="CU56" s="68"/>
      <c r="CV56" s="68"/>
      <c r="CW56" s="68"/>
      <c r="CX56" s="68"/>
      <c r="CY56" s="68"/>
      <c r="CZ56" s="68"/>
      <c r="DA56" s="68"/>
      <c r="DB56" s="68"/>
      <c r="DC56" s="68"/>
      <c r="DD56" s="68"/>
      <c r="DE56" s="68"/>
      <c r="DF56" s="68"/>
      <c r="DG56" s="68">
        <v>0</v>
      </c>
      <c r="DH56" s="68"/>
      <c r="DI56" s="68"/>
      <c r="DJ56" s="68"/>
      <c r="DK56" s="68"/>
      <c r="DL56" s="68"/>
      <c r="DM56" s="68"/>
      <c r="DN56" s="68"/>
      <c r="DO56" s="68"/>
      <c r="DP56" s="68"/>
      <c r="DQ56" s="68"/>
      <c r="DR56" s="68"/>
      <c r="DS56" s="68"/>
      <c r="DT56" s="68">
        <v>0</v>
      </c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8"/>
      <c r="EF56" s="68"/>
      <c r="EG56" s="68">
        <f>9750.55-9750.55</f>
        <v>0</v>
      </c>
      <c r="EH56" s="68"/>
      <c r="EI56" s="68"/>
      <c r="EJ56" s="68"/>
      <c r="EK56" s="68"/>
      <c r="EL56" s="68"/>
      <c r="EM56" s="68"/>
      <c r="EN56" s="68"/>
      <c r="EO56" s="68"/>
      <c r="EP56" s="68"/>
      <c r="EQ56" s="68"/>
      <c r="ER56" s="68"/>
      <c r="ES56" s="68"/>
    </row>
    <row r="57" spans="1:149" ht="21" customHeight="1">
      <c r="A57" s="78" t="s">
        <v>79</v>
      </c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79"/>
      <c r="BF57" s="79"/>
      <c r="BG57" s="79"/>
      <c r="BH57" s="79"/>
      <c r="BI57" s="79"/>
      <c r="BJ57" s="79"/>
      <c r="BK57" s="79"/>
      <c r="BL57" s="79"/>
      <c r="BM57" s="79"/>
      <c r="BN57" s="79"/>
      <c r="BO57" s="79"/>
      <c r="BP57" s="79"/>
      <c r="BQ57" s="79"/>
      <c r="BR57" s="79"/>
      <c r="BS57" s="79"/>
      <c r="BT57" s="79"/>
      <c r="BU57" s="79"/>
      <c r="BV57" s="79"/>
      <c r="BW57" s="79"/>
      <c r="BX57" s="67" t="s">
        <v>80</v>
      </c>
      <c r="BY57" s="67"/>
      <c r="BZ57" s="67"/>
      <c r="CA57" s="67"/>
      <c r="CB57" s="67"/>
      <c r="CC57" s="67"/>
      <c r="CD57" s="67"/>
      <c r="CE57" s="67"/>
      <c r="CF57" s="67" t="s">
        <v>81</v>
      </c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23"/>
      <c r="CT57" s="68"/>
      <c r="CU57" s="68"/>
      <c r="CV57" s="68"/>
      <c r="CW57" s="68"/>
      <c r="CX57" s="68"/>
      <c r="CY57" s="68"/>
      <c r="CZ57" s="68"/>
      <c r="DA57" s="68"/>
      <c r="DB57" s="68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8"/>
      <c r="DQ57" s="68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8"/>
      <c r="EF57" s="68"/>
      <c r="EG57" s="68"/>
      <c r="EH57" s="68"/>
      <c r="EI57" s="68"/>
      <c r="EJ57" s="68"/>
      <c r="EK57" s="68"/>
      <c r="EL57" s="68"/>
      <c r="EM57" s="68"/>
      <c r="EN57" s="68"/>
      <c r="EO57" s="68"/>
      <c r="EP57" s="68"/>
      <c r="EQ57" s="68"/>
      <c r="ER57" s="68"/>
      <c r="ES57" s="68"/>
    </row>
    <row r="58" spans="1:149" ht="21.75" customHeight="1">
      <c r="A58" s="119" t="s">
        <v>82</v>
      </c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/>
      <c r="AM58" s="119"/>
      <c r="AN58" s="119"/>
      <c r="AO58" s="119"/>
      <c r="AP58" s="119"/>
      <c r="AQ58" s="119"/>
      <c r="AR58" s="119"/>
      <c r="AS58" s="119"/>
      <c r="AT58" s="119"/>
      <c r="AU58" s="119"/>
      <c r="AV58" s="119"/>
      <c r="AW58" s="119"/>
      <c r="AX58" s="119"/>
      <c r="AY58" s="119"/>
      <c r="AZ58" s="119"/>
      <c r="BA58" s="119"/>
      <c r="BB58" s="119"/>
      <c r="BC58" s="119"/>
      <c r="BD58" s="119"/>
      <c r="BE58" s="119"/>
      <c r="BF58" s="119"/>
      <c r="BG58" s="119"/>
      <c r="BH58" s="119"/>
      <c r="BI58" s="119"/>
      <c r="BJ58" s="119"/>
      <c r="BK58" s="119"/>
      <c r="BL58" s="119"/>
      <c r="BM58" s="119"/>
      <c r="BN58" s="119"/>
      <c r="BO58" s="119"/>
      <c r="BP58" s="119"/>
      <c r="BQ58" s="119"/>
      <c r="BR58" s="119"/>
      <c r="BS58" s="119"/>
      <c r="BT58" s="119"/>
      <c r="BU58" s="119"/>
      <c r="BV58" s="119"/>
      <c r="BW58" s="119"/>
      <c r="BX58" s="67" t="s">
        <v>83</v>
      </c>
      <c r="BY58" s="67"/>
      <c r="BZ58" s="67"/>
      <c r="CA58" s="67"/>
      <c r="CB58" s="67"/>
      <c r="CC58" s="67"/>
      <c r="CD58" s="67"/>
      <c r="CE58" s="67"/>
      <c r="CF58" s="67" t="s">
        <v>81</v>
      </c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23"/>
      <c r="CT58" s="68"/>
      <c r="CU58" s="68"/>
      <c r="CV58" s="68"/>
      <c r="CW58" s="68"/>
      <c r="CX58" s="68"/>
      <c r="CY58" s="68"/>
      <c r="CZ58" s="68"/>
      <c r="DA58" s="68"/>
      <c r="DB58" s="68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8"/>
      <c r="DQ58" s="68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8"/>
      <c r="EF58" s="68"/>
      <c r="EG58" s="68"/>
      <c r="EH58" s="68"/>
      <c r="EI58" s="68"/>
      <c r="EJ58" s="68"/>
      <c r="EK58" s="68"/>
      <c r="EL58" s="68"/>
      <c r="EM58" s="68"/>
      <c r="EN58" s="68"/>
      <c r="EO58" s="68"/>
      <c r="EP58" s="68"/>
      <c r="EQ58" s="68"/>
      <c r="ER58" s="68"/>
      <c r="ES58" s="68"/>
    </row>
    <row r="59" spans="1:149" ht="10.5" customHeight="1">
      <c r="A59" s="119" t="s">
        <v>84</v>
      </c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19"/>
      <c r="AL59" s="119"/>
      <c r="AM59" s="119"/>
      <c r="AN59" s="119"/>
      <c r="AO59" s="119"/>
      <c r="AP59" s="119"/>
      <c r="AQ59" s="119"/>
      <c r="AR59" s="119"/>
      <c r="AS59" s="119"/>
      <c r="AT59" s="119"/>
      <c r="AU59" s="119"/>
      <c r="AV59" s="119"/>
      <c r="AW59" s="119"/>
      <c r="AX59" s="119"/>
      <c r="AY59" s="119"/>
      <c r="AZ59" s="119"/>
      <c r="BA59" s="119"/>
      <c r="BB59" s="119"/>
      <c r="BC59" s="119"/>
      <c r="BD59" s="119"/>
      <c r="BE59" s="119"/>
      <c r="BF59" s="119"/>
      <c r="BG59" s="119"/>
      <c r="BH59" s="119"/>
      <c r="BI59" s="119"/>
      <c r="BJ59" s="119"/>
      <c r="BK59" s="119"/>
      <c r="BL59" s="119"/>
      <c r="BM59" s="119"/>
      <c r="BN59" s="119"/>
      <c r="BO59" s="119"/>
      <c r="BP59" s="119"/>
      <c r="BQ59" s="119"/>
      <c r="BR59" s="119"/>
      <c r="BS59" s="119"/>
      <c r="BT59" s="119"/>
      <c r="BU59" s="119"/>
      <c r="BV59" s="119"/>
      <c r="BW59" s="119"/>
      <c r="BX59" s="67" t="s">
        <v>85</v>
      </c>
      <c r="BY59" s="67"/>
      <c r="BZ59" s="67"/>
      <c r="CA59" s="67"/>
      <c r="CB59" s="67"/>
      <c r="CC59" s="67"/>
      <c r="CD59" s="67"/>
      <c r="CE59" s="67"/>
      <c r="CF59" s="67" t="s">
        <v>81</v>
      </c>
      <c r="CG59" s="67"/>
      <c r="CH59" s="67"/>
      <c r="CI59" s="67"/>
      <c r="CJ59" s="67"/>
      <c r="CK59" s="67"/>
      <c r="CL59" s="67"/>
      <c r="CM59" s="67"/>
      <c r="CN59" s="67"/>
      <c r="CO59" s="67"/>
      <c r="CP59" s="67"/>
      <c r="CQ59" s="67"/>
      <c r="CR59" s="67"/>
      <c r="CS59" s="23"/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8"/>
      <c r="DQ59" s="68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8"/>
      <c r="EF59" s="68"/>
      <c r="EG59" s="68"/>
      <c r="EH59" s="68"/>
      <c r="EI59" s="68"/>
      <c r="EJ59" s="68"/>
      <c r="EK59" s="68"/>
      <c r="EL59" s="68"/>
      <c r="EM59" s="68"/>
      <c r="EN59" s="68"/>
      <c r="EO59" s="68"/>
      <c r="EP59" s="68"/>
      <c r="EQ59" s="68"/>
      <c r="ER59" s="68"/>
      <c r="ES59" s="68"/>
    </row>
    <row r="60" spans="1:150" s="40" customFormat="1" ht="21" customHeight="1">
      <c r="A60" s="100" t="s">
        <v>86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1"/>
      <c r="BB60" s="101"/>
      <c r="BC60" s="101"/>
      <c r="BD60" s="101"/>
      <c r="BE60" s="101"/>
      <c r="BF60" s="101"/>
      <c r="BG60" s="101"/>
      <c r="BH60" s="101"/>
      <c r="BI60" s="101"/>
      <c r="BJ60" s="101"/>
      <c r="BK60" s="101"/>
      <c r="BL60" s="101"/>
      <c r="BM60" s="101"/>
      <c r="BN60" s="101"/>
      <c r="BO60" s="101"/>
      <c r="BP60" s="101"/>
      <c r="BQ60" s="101"/>
      <c r="BR60" s="101"/>
      <c r="BS60" s="101"/>
      <c r="BT60" s="101"/>
      <c r="BU60" s="101"/>
      <c r="BV60" s="101"/>
      <c r="BW60" s="101"/>
      <c r="BX60" s="98" t="s">
        <v>87</v>
      </c>
      <c r="BY60" s="98"/>
      <c r="BZ60" s="98"/>
      <c r="CA60" s="98"/>
      <c r="CB60" s="98"/>
      <c r="CC60" s="98"/>
      <c r="CD60" s="98"/>
      <c r="CE60" s="98"/>
      <c r="CF60" s="98" t="s">
        <v>88</v>
      </c>
      <c r="CG60" s="98"/>
      <c r="CH60" s="98"/>
      <c r="CI60" s="98"/>
      <c r="CJ60" s="98"/>
      <c r="CK60" s="98"/>
      <c r="CL60" s="98"/>
      <c r="CM60" s="98"/>
      <c r="CN60" s="98"/>
      <c r="CO60" s="98"/>
      <c r="CP60" s="98"/>
      <c r="CQ60" s="98"/>
      <c r="CR60" s="98"/>
      <c r="CS60" s="28"/>
      <c r="CT60" s="89">
        <f>DG60+DT60+EG60</f>
        <v>0</v>
      </c>
      <c r="CU60" s="89"/>
      <c r="CV60" s="89"/>
      <c r="CW60" s="89"/>
      <c r="CX60" s="89"/>
      <c r="CY60" s="89"/>
      <c r="CZ60" s="89"/>
      <c r="DA60" s="89"/>
      <c r="DB60" s="89"/>
      <c r="DC60" s="89"/>
      <c r="DD60" s="89"/>
      <c r="DE60" s="89"/>
      <c r="DF60" s="89"/>
      <c r="DG60" s="89">
        <f>DG61</f>
        <v>0</v>
      </c>
      <c r="DH60" s="89"/>
      <c r="DI60" s="89"/>
      <c r="DJ60" s="89"/>
      <c r="DK60" s="89"/>
      <c r="DL60" s="89"/>
      <c r="DM60" s="89"/>
      <c r="DN60" s="89"/>
      <c r="DO60" s="89"/>
      <c r="DP60" s="89"/>
      <c r="DQ60" s="89"/>
      <c r="DR60" s="89"/>
      <c r="DS60" s="89"/>
      <c r="DT60" s="89">
        <v>0</v>
      </c>
      <c r="DU60" s="89"/>
      <c r="DV60" s="89"/>
      <c r="DW60" s="89"/>
      <c r="DX60" s="89"/>
      <c r="DY60" s="89"/>
      <c r="DZ60" s="89"/>
      <c r="EA60" s="89"/>
      <c r="EB60" s="89"/>
      <c r="EC60" s="89"/>
      <c r="ED60" s="89"/>
      <c r="EE60" s="89"/>
      <c r="EF60" s="89"/>
      <c r="EG60" s="89">
        <f>EG61</f>
        <v>0</v>
      </c>
      <c r="EH60" s="89"/>
      <c r="EI60" s="89"/>
      <c r="EJ60" s="89"/>
      <c r="EK60" s="89"/>
      <c r="EL60" s="89"/>
      <c r="EM60" s="89"/>
      <c r="EN60" s="89"/>
      <c r="EO60" s="89"/>
      <c r="EP60" s="89"/>
      <c r="EQ60" s="89"/>
      <c r="ER60" s="89"/>
      <c r="ES60" s="89"/>
      <c r="ET60" s="26"/>
    </row>
    <row r="61" spans="1:150" s="41" customFormat="1" ht="21.75" customHeight="1">
      <c r="A61" s="78" t="s">
        <v>89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79"/>
      <c r="BF61" s="79"/>
      <c r="BG61" s="79"/>
      <c r="BH61" s="79"/>
      <c r="BI61" s="79"/>
      <c r="BJ61" s="79"/>
      <c r="BK61" s="79"/>
      <c r="BL61" s="79"/>
      <c r="BM61" s="79"/>
      <c r="BN61" s="79"/>
      <c r="BO61" s="79"/>
      <c r="BP61" s="79"/>
      <c r="BQ61" s="79"/>
      <c r="BR61" s="79"/>
      <c r="BS61" s="79"/>
      <c r="BT61" s="79"/>
      <c r="BU61" s="79"/>
      <c r="BV61" s="79"/>
      <c r="BW61" s="79"/>
      <c r="BX61" s="67" t="s">
        <v>90</v>
      </c>
      <c r="BY61" s="67"/>
      <c r="BZ61" s="67"/>
      <c r="CA61" s="67"/>
      <c r="CB61" s="67"/>
      <c r="CC61" s="67"/>
      <c r="CD61" s="67"/>
      <c r="CE61" s="67"/>
      <c r="CF61" s="67" t="s">
        <v>91</v>
      </c>
      <c r="CG61" s="67"/>
      <c r="CH61" s="67"/>
      <c r="CI61" s="67"/>
      <c r="CJ61" s="67"/>
      <c r="CK61" s="67"/>
      <c r="CL61" s="67"/>
      <c r="CM61" s="67"/>
      <c r="CN61" s="67"/>
      <c r="CO61" s="67"/>
      <c r="CP61" s="67"/>
      <c r="CQ61" s="67"/>
      <c r="CR61" s="67"/>
      <c r="CS61" s="23"/>
      <c r="CT61" s="68"/>
      <c r="CU61" s="68"/>
      <c r="CV61" s="68"/>
      <c r="CW61" s="68"/>
      <c r="CX61" s="68"/>
      <c r="CY61" s="68"/>
      <c r="CZ61" s="68"/>
      <c r="DA61" s="68"/>
      <c r="DB61" s="68"/>
      <c r="DC61" s="68"/>
      <c r="DD61" s="68"/>
      <c r="DE61" s="68"/>
      <c r="DF61" s="68"/>
      <c r="DG61" s="68">
        <f>DG62</f>
        <v>0</v>
      </c>
      <c r="DH61" s="68"/>
      <c r="DI61" s="68"/>
      <c r="DJ61" s="68"/>
      <c r="DK61" s="68"/>
      <c r="DL61" s="68"/>
      <c r="DM61" s="68"/>
      <c r="DN61" s="68"/>
      <c r="DO61" s="68"/>
      <c r="DP61" s="68"/>
      <c r="DQ61" s="68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8"/>
      <c r="EF61" s="68"/>
      <c r="EG61" s="68">
        <f>EG62</f>
        <v>0</v>
      </c>
      <c r="EH61" s="68"/>
      <c r="EI61" s="68"/>
      <c r="EJ61" s="68"/>
      <c r="EK61" s="68"/>
      <c r="EL61" s="68"/>
      <c r="EM61" s="68"/>
      <c r="EN61" s="68"/>
      <c r="EO61" s="68"/>
      <c r="EP61" s="68"/>
      <c r="EQ61" s="68"/>
      <c r="ER61" s="68"/>
      <c r="ES61" s="68"/>
      <c r="ET61" s="24"/>
    </row>
    <row r="62" spans="1:150" s="41" customFormat="1" ht="27.75" customHeight="1">
      <c r="A62" s="119" t="s">
        <v>92</v>
      </c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/>
      <c r="AS62" s="120"/>
      <c r="AT62" s="120"/>
      <c r="AU62" s="120"/>
      <c r="AV62" s="120"/>
      <c r="AW62" s="120"/>
      <c r="AX62" s="120"/>
      <c r="AY62" s="120"/>
      <c r="AZ62" s="120"/>
      <c r="BA62" s="120"/>
      <c r="BB62" s="120"/>
      <c r="BC62" s="120"/>
      <c r="BD62" s="120"/>
      <c r="BE62" s="120"/>
      <c r="BF62" s="120"/>
      <c r="BG62" s="120"/>
      <c r="BH62" s="120"/>
      <c r="BI62" s="120"/>
      <c r="BJ62" s="120"/>
      <c r="BK62" s="120"/>
      <c r="BL62" s="120"/>
      <c r="BM62" s="120"/>
      <c r="BN62" s="120"/>
      <c r="BO62" s="120"/>
      <c r="BP62" s="120"/>
      <c r="BQ62" s="120"/>
      <c r="BR62" s="120"/>
      <c r="BS62" s="120"/>
      <c r="BT62" s="120"/>
      <c r="BU62" s="120"/>
      <c r="BV62" s="120"/>
      <c r="BW62" s="120"/>
      <c r="BX62" s="67" t="s">
        <v>93</v>
      </c>
      <c r="BY62" s="67"/>
      <c r="BZ62" s="67"/>
      <c r="CA62" s="67"/>
      <c r="CB62" s="67"/>
      <c r="CC62" s="67"/>
      <c r="CD62" s="67"/>
      <c r="CE62" s="67"/>
      <c r="CF62" s="67" t="s">
        <v>94</v>
      </c>
      <c r="CG62" s="67"/>
      <c r="CH62" s="67"/>
      <c r="CI62" s="67"/>
      <c r="CJ62" s="67"/>
      <c r="CK62" s="67"/>
      <c r="CL62" s="67"/>
      <c r="CM62" s="67"/>
      <c r="CN62" s="67"/>
      <c r="CO62" s="67"/>
      <c r="CP62" s="67"/>
      <c r="CQ62" s="67"/>
      <c r="CR62" s="67"/>
      <c r="CS62" s="23" t="s">
        <v>284</v>
      </c>
      <c r="CT62" s="68">
        <f>DG62+DT62+EG62</f>
        <v>0</v>
      </c>
      <c r="CU62" s="68"/>
      <c r="CV62" s="68"/>
      <c r="CW62" s="68"/>
      <c r="CX62" s="68"/>
      <c r="CY62" s="68"/>
      <c r="CZ62" s="68"/>
      <c r="DA62" s="68"/>
      <c r="DB62" s="68"/>
      <c r="DC62" s="68"/>
      <c r="DD62" s="68"/>
      <c r="DE62" s="68"/>
      <c r="DF62" s="68"/>
      <c r="DG62" s="68">
        <v>0</v>
      </c>
      <c r="DH62" s="68"/>
      <c r="DI62" s="68"/>
      <c r="DJ62" s="68"/>
      <c r="DK62" s="68"/>
      <c r="DL62" s="68"/>
      <c r="DM62" s="68"/>
      <c r="DN62" s="68"/>
      <c r="DO62" s="68"/>
      <c r="DP62" s="68"/>
      <c r="DQ62" s="68"/>
      <c r="DR62" s="68"/>
      <c r="DS62" s="68"/>
      <c r="DT62" s="68">
        <v>0</v>
      </c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8"/>
      <c r="EF62" s="68"/>
      <c r="EG62" s="68">
        <v>0</v>
      </c>
      <c r="EH62" s="68"/>
      <c r="EI62" s="68"/>
      <c r="EJ62" s="68"/>
      <c r="EK62" s="68"/>
      <c r="EL62" s="68"/>
      <c r="EM62" s="68"/>
      <c r="EN62" s="68"/>
      <c r="EO62" s="68"/>
      <c r="EP62" s="68"/>
      <c r="EQ62" s="68"/>
      <c r="ER62" s="68"/>
      <c r="ES62" s="68"/>
      <c r="ET62" s="24"/>
    </row>
    <row r="63" spans="1:149" ht="10.5" customHeight="1">
      <c r="A63" s="119"/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120"/>
      <c r="AV63" s="120"/>
      <c r="AW63" s="120"/>
      <c r="AX63" s="120"/>
      <c r="AY63" s="120"/>
      <c r="AZ63" s="120"/>
      <c r="BA63" s="120"/>
      <c r="BB63" s="120"/>
      <c r="BC63" s="120"/>
      <c r="BD63" s="120"/>
      <c r="BE63" s="120"/>
      <c r="BF63" s="120"/>
      <c r="BG63" s="120"/>
      <c r="BH63" s="120"/>
      <c r="BI63" s="120"/>
      <c r="BJ63" s="120"/>
      <c r="BK63" s="120"/>
      <c r="BL63" s="120"/>
      <c r="BM63" s="120"/>
      <c r="BN63" s="120"/>
      <c r="BO63" s="120"/>
      <c r="BP63" s="120"/>
      <c r="BQ63" s="120"/>
      <c r="BR63" s="120"/>
      <c r="BS63" s="120"/>
      <c r="BT63" s="120"/>
      <c r="BU63" s="120"/>
      <c r="BV63" s="120"/>
      <c r="BW63" s="120"/>
      <c r="BX63" s="67"/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  <c r="CN63" s="67"/>
      <c r="CO63" s="67"/>
      <c r="CP63" s="67"/>
      <c r="CQ63" s="67"/>
      <c r="CR63" s="67"/>
      <c r="CS63" s="23"/>
      <c r="CT63" s="68"/>
      <c r="CU63" s="68"/>
      <c r="CV63" s="68"/>
      <c r="CW63" s="68"/>
      <c r="CX63" s="68"/>
      <c r="CY63" s="68"/>
      <c r="CZ63" s="68"/>
      <c r="DA63" s="68"/>
      <c r="DB63" s="68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8"/>
      <c r="DQ63" s="68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8"/>
      <c r="EF63" s="68"/>
      <c r="EG63" s="68"/>
      <c r="EH63" s="68"/>
      <c r="EI63" s="68"/>
      <c r="EJ63" s="68"/>
      <c r="EK63" s="68"/>
      <c r="EL63" s="68"/>
      <c r="EM63" s="68"/>
      <c r="EN63" s="68"/>
      <c r="EO63" s="68"/>
      <c r="EP63" s="68"/>
      <c r="EQ63" s="68"/>
      <c r="ER63" s="68"/>
      <c r="ES63" s="68"/>
    </row>
    <row r="64" spans="1:149" ht="21.75" customHeight="1">
      <c r="A64" s="78" t="s">
        <v>95</v>
      </c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9"/>
      <c r="AO64" s="79"/>
      <c r="AP64" s="79"/>
      <c r="AQ64" s="79"/>
      <c r="AR64" s="79"/>
      <c r="AS64" s="79"/>
      <c r="AT64" s="79"/>
      <c r="AU64" s="79"/>
      <c r="AV64" s="79"/>
      <c r="AW64" s="79"/>
      <c r="AX64" s="79"/>
      <c r="AY64" s="79"/>
      <c r="AZ64" s="79"/>
      <c r="BA64" s="79"/>
      <c r="BB64" s="79"/>
      <c r="BC64" s="79"/>
      <c r="BD64" s="79"/>
      <c r="BE64" s="79"/>
      <c r="BF64" s="79"/>
      <c r="BG64" s="79"/>
      <c r="BH64" s="79"/>
      <c r="BI64" s="79"/>
      <c r="BJ64" s="79"/>
      <c r="BK64" s="79"/>
      <c r="BL64" s="79"/>
      <c r="BM64" s="79"/>
      <c r="BN64" s="79"/>
      <c r="BO64" s="79"/>
      <c r="BP64" s="79"/>
      <c r="BQ64" s="79"/>
      <c r="BR64" s="79"/>
      <c r="BS64" s="79"/>
      <c r="BT64" s="79"/>
      <c r="BU64" s="79"/>
      <c r="BV64" s="79"/>
      <c r="BW64" s="79"/>
      <c r="BX64" s="67" t="s">
        <v>96</v>
      </c>
      <c r="BY64" s="67"/>
      <c r="BZ64" s="67"/>
      <c r="CA64" s="67"/>
      <c r="CB64" s="67"/>
      <c r="CC64" s="67"/>
      <c r="CD64" s="67"/>
      <c r="CE64" s="67"/>
      <c r="CF64" s="67" t="s">
        <v>97</v>
      </c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23"/>
      <c r="CT64" s="68"/>
      <c r="CU64" s="68"/>
      <c r="CV64" s="68"/>
      <c r="CW64" s="68"/>
      <c r="CX64" s="68"/>
      <c r="CY64" s="68"/>
      <c r="CZ64" s="68"/>
      <c r="DA64" s="68"/>
      <c r="DB64" s="68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8"/>
      <c r="DQ64" s="68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8"/>
      <c r="EF64" s="68"/>
      <c r="EG64" s="68"/>
      <c r="EH64" s="68"/>
      <c r="EI64" s="68"/>
      <c r="EJ64" s="68"/>
      <c r="EK64" s="68"/>
      <c r="EL64" s="68"/>
      <c r="EM64" s="68"/>
      <c r="EN64" s="68"/>
      <c r="EO64" s="68"/>
      <c r="EP64" s="68"/>
      <c r="EQ64" s="68"/>
      <c r="ER64" s="68"/>
      <c r="ES64" s="68"/>
    </row>
    <row r="65" spans="1:150" s="41" customFormat="1" ht="22.5" customHeight="1">
      <c r="A65" s="78" t="s">
        <v>98</v>
      </c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79"/>
      <c r="BD65" s="79"/>
      <c r="BE65" s="79"/>
      <c r="BF65" s="79"/>
      <c r="BG65" s="79"/>
      <c r="BH65" s="79"/>
      <c r="BI65" s="79"/>
      <c r="BJ65" s="79"/>
      <c r="BK65" s="79"/>
      <c r="BL65" s="79"/>
      <c r="BM65" s="79"/>
      <c r="BN65" s="79"/>
      <c r="BO65" s="79"/>
      <c r="BP65" s="79"/>
      <c r="BQ65" s="79"/>
      <c r="BR65" s="79"/>
      <c r="BS65" s="79"/>
      <c r="BT65" s="79"/>
      <c r="BU65" s="79"/>
      <c r="BV65" s="79"/>
      <c r="BW65" s="79"/>
      <c r="BX65" s="67" t="s">
        <v>99</v>
      </c>
      <c r="BY65" s="67"/>
      <c r="BZ65" s="67"/>
      <c r="CA65" s="67"/>
      <c r="CB65" s="67"/>
      <c r="CC65" s="67"/>
      <c r="CD65" s="67"/>
      <c r="CE65" s="67"/>
      <c r="CF65" s="67" t="s">
        <v>100</v>
      </c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23"/>
      <c r="CT65" s="68"/>
      <c r="CU65" s="68"/>
      <c r="CV65" s="68"/>
      <c r="CW65" s="68"/>
      <c r="CX65" s="68"/>
      <c r="CY65" s="68"/>
      <c r="CZ65" s="68"/>
      <c r="DA65" s="68"/>
      <c r="DB65" s="68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8"/>
      <c r="DQ65" s="68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8"/>
      <c r="EF65" s="68"/>
      <c r="EG65" s="68"/>
      <c r="EH65" s="68"/>
      <c r="EI65" s="68"/>
      <c r="EJ65" s="68"/>
      <c r="EK65" s="68"/>
      <c r="EL65" s="68"/>
      <c r="EM65" s="68"/>
      <c r="EN65" s="68"/>
      <c r="EO65" s="68"/>
      <c r="EP65" s="68"/>
      <c r="EQ65" s="68"/>
      <c r="ER65" s="68"/>
      <c r="ES65" s="68"/>
      <c r="ET65" s="24"/>
    </row>
    <row r="66" spans="1:149" s="26" customFormat="1" ht="19.5" customHeight="1">
      <c r="A66" s="100" t="s">
        <v>101</v>
      </c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101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1"/>
      <c r="BN66" s="101"/>
      <c r="BO66" s="101"/>
      <c r="BP66" s="101"/>
      <c r="BQ66" s="101"/>
      <c r="BR66" s="101"/>
      <c r="BS66" s="101"/>
      <c r="BT66" s="101"/>
      <c r="BU66" s="101"/>
      <c r="BV66" s="101"/>
      <c r="BW66" s="101"/>
      <c r="BX66" s="98" t="s">
        <v>102</v>
      </c>
      <c r="BY66" s="98"/>
      <c r="BZ66" s="98"/>
      <c r="CA66" s="98"/>
      <c r="CB66" s="98"/>
      <c r="CC66" s="98"/>
      <c r="CD66" s="98"/>
      <c r="CE66" s="98"/>
      <c r="CF66" s="98" t="s">
        <v>103</v>
      </c>
      <c r="CG66" s="98"/>
      <c r="CH66" s="98"/>
      <c r="CI66" s="98"/>
      <c r="CJ66" s="98"/>
      <c r="CK66" s="98"/>
      <c r="CL66" s="98"/>
      <c r="CM66" s="98"/>
      <c r="CN66" s="98"/>
      <c r="CO66" s="98"/>
      <c r="CP66" s="98"/>
      <c r="CQ66" s="98"/>
      <c r="CR66" s="98"/>
      <c r="CS66" s="28"/>
      <c r="CT66" s="89">
        <f>DG66+DT66+EG66</f>
        <v>610372.54</v>
      </c>
      <c r="CU66" s="89"/>
      <c r="CV66" s="89"/>
      <c r="CW66" s="89"/>
      <c r="CX66" s="89"/>
      <c r="CY66" s="89"/>
      <c r="CZ66" s="89"/>
      <c r="DA66" s="89"/>
      <c r="DB66" s="89"/>
      <c r="DC66" s="89"/>
      <c r="DD66" s="89"/>
      <c r="DE66" s="89"/>
      <c r="DF66" s="89"/>
      <c r="DG66" s="89">
        <f>DG67</f>
        <v>594217</v>
      </c>
      <c r="DH66" s="89"/>
      <c r="DI66" s="89"/>
      <c r="DJ66" s="89"/>
      <c r="DK66" s="89"/>
      <c r="DL66" s="89"/>
      <c r="DM66" s="89"/>
      <c r="DN66" s="89"/>
      <c r="DO66" s="89"/>
      <c r="DP66" s="89"/>
      <c r="DQ66" s="89"/>
      <c r="DR66" s="89"/>
      <c r="DS66" s="89"/>
      <c r="DT66" s="89">
        <v>0</v>
      </c>
      <c r="DU66" s="89"/>
      <c r="DV66" s="89"/>
      <c r="DW66" s="89"/>
      <c r="DX66" s="89"/>
      <c r="DY66" s="89"/>
      <c r="DZ66" s="89"/>
      <c r="EA66" s="89"/>
      <c r="EB66" s="89"/>
      <c r="EC66" s="89"/>
      <c r="ED66" s="89"/>
      <c r="EE66" s="89"/>
      <c r="EF66" s="89"/>
      <c r="EG66" s="89">
        <f>EG71+EG68+EG70+EG72</f>
        <v>16155.54</v>
      </c>
      <c r="EH66" s="89"/>
      <c r="EI66" s="89"/>
      <c r="EJ66" s="89"/>
      <c r="EK66" s="89"/>
      <c r="EL66" s="89"/>
      <c r="EM66" s="89"/>
      <c r="EN66" s="89"/>
      <c r="EO66" s="89"/>
      <c r="EP66" s="89"/>
      <c r="EQ66" s="89"/>
      <c r="ER66" s="89"/>
      <c r="ES66" s="89"/>
    </row>
    <row r="67" spans="1:149" ht="30.75" customHeight="1">
      <c r="A67" s="78" t="s">
        <v>104</v>
      </c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O67" s="79"/>
      <c r="AP67" s="79"/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79"/>
      <c r="BC67" s="79"/>
      <c r="BD67" s="79"/>
      <c r="BE67" s="79"/>
      <c r="BF67" s="79"/>
      <c r="BG67" s="79"/>
      <c r="BH67" s="79"/>
      <c r="BI67" s="79"/>
      <c r="BJ67" s="79"/>
      <c r="BK67" s="79"/>
      <c r="BL67" s="79"/>
      <c r="BM67" s="79"/>
      <c r="BN67" s="79"/>
      <c r="BO67" s="79"/>
      <c r="BP67" s="79"/>
      <c r="BQ67" s="79"/>
      <c r="BR67" s="79"/>
      <c r="BS67" s="79"/>
      <c r="BT67" s="79"/>
      <c r="BU67" s="79"/>
      <c r="BV67" s="79"/>
      <c r="BW67" s="79"/>
      <c r="BX67" s="67" t="s">
        <v>105</v>
      </c>
      <c r="BY67" s="67"/>
      <c r="BZ67" s="67"/>
      <c r="CA67" s="67"/>
      <c r="CB67" s="67"/>
      <c r="CC67" s="67"/>
      <c r="CD67" s="67"/>
      <c r="CE67" s="67"/>
      <c r="CF67" s="67" t="s">
        <v>106</v>
      </c>
      <c r="CG67" s="67"/>
      <c r="CH67" s="67"/>
      <c r="CI67" s="67"/>
      <c r="CJ67" s="67"/>
      <c r="CK67" s="67"/>
      <c r="CL67" s="67"/>
      <c r="CM67" s="67"/>
      <c r="CN67" s="67"/>
      <c r="CO67" s="67"/>
      <c r="CP67" s="67"/>
      <c r="CQ67" s="67"/>
      <c r="CR67" s="67"/>
      <c r="CS67" s="23" t="s">
        <v>275</v>
      </c>
      <c r="CT67" s="68">
        <f>DG67</f>
        <v>594217</v>
      </c>
      <c r="CU67" s="68"/>
      <c r="CV67" s="68"/>
      <c r="CW67" s="68"/>
      <c r="CX67" s="68"/>
      <c r="CY67" s="68"/>
      <c r="CZ67" s="68"/>
      <c r="DA67" s="68"/>
      <c r="DB67" s="68"/>
      <c r="DC67" s="68"/>
      <c r="DD67" s="68"/>
      <c r="DE67" s="68"/>
      <c r="DF67" s="68"/>
      <c r="DG67" s="68">
        <v>594217</v>
      </c>
      <c r="DH67" s="68"/>
      <c r="DI67" s="68"/>
      <c r="DJ67" s="68"/>
      <c r="DK67" s="68"/>
      <c r="DL67" s="68"/>
      <c r="DM67" s="68"/>
      <c r="DN67" s="68"/>
      <c r="DO67" s="68"/>
      <c r="DP67" s="68"/>
      <c r="DQ67" s="68"/>
      <c r="DR67" s="68"/>
      <c r="DS67" s="68"/>
      <c r="DT67" s="68">
        <v>0</v>
      </c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8"/>
      <c r="EF67" s="68"/>
      <c r="EG67" s="68">
        <v>0</v>
      </c>
      <c r="EH67" s="68"/>
      <c r="EI67" s="68"/>
      <c r="EJ67" s="68"/>
      <c r="EK67" s="68"/>
      <c r="EL67" s="68"/>
      <c r="EM67" s="68"/>
      <c r="EN67" s="68"/>
      <c r="EO67" s="68"/>
      <c r="EP67" s="68"/>
      <c r="EQ67" s="68"/>
      <c r="ER67" s="68"/>
      <c r="ES67" s="68"/>
    </row>
    <row r="68" spans="1:149" ht="21.75" customHeight="1">
      <c r="A68" s="78" t="s">
        <v>107</v>
      </c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79"/>
      <c r="AN68" s="79"/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79"/>
      <c r="BE68" s="79"/>
      <c r="BF68" s="79"/>
      <c r="BG68" s="79"/>
      <c r="BH68" s="79"/>
      <c r="BI68" s="79"/>
      <c r="BJ68" s="79"/>
      <c r="BK68" s="79"/>
      <c r="BL68" s="79"/>
      <c r="BM68" s="79"/>
      <c r="BN68" s="79"/>
      <c r="BO68" s="79"/>
      <c r="BP68" s="79"/>
      <c r="BQ68" s="79"/>
      <c r="BR68" s="79"/>
      <c r="BS68" s="79"/>
      <c r="BT68" s="79"/>
      <c r="BU68" s="79"/>
      <c r="BV68" s="79"/>
      <c r="BW68" s="79"/>
      <c r="BX68" s="67" t="s">
        <v>108</v>
      </c>
      <c r="BY68" s="67"/>
      <c r="BZ68" s="67"/>
      <c r="CA68" s="67"/>
      <c r="CB68" s="67"/>
      <c r="CC68" s="67"/>
      <c r="CD68" s="67"/>
      <c r="CE68" s="67"/>
      <c r="CF68" s="67" t="s">
        <v>109</v>
      </c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23" t="s">
        <v>275</v>
      </c>
      <c r="CT68" s="68">
        <f>DG68+DT68+EG68</f>
        <v>14944.29</v>
      </c>
      <c r="CU68" s="68"/>
      <c r="CV68" s="68"/>
      <c r="CW68" s="68"/>
      <c r="CX68" s="68"/>
      <c r="CY68" s="68"/>
      <c r="CZ68" s="68"/>
      <c r="DA68" s="68"/>
      <c r="DB68" s="68"/>
      <c r="DC68" s="68"/>
      <c r="DD68" s="68"/>
      <c r="DE68" s="68"/>
      <c r="DF68" s="68"/>
      <c r="DG68" s="68">
        <v>0</v>
      </c>
      <c r="DH68" s="68"/>
      <c r="DI68" s="68"/>
      <c r="DJ68" s="68"/>
      <c r="DK68" s="68"/>
      <c r="DL68" s="68"/>
      <c r="DM68" s="68"/>
      <c r="DN68" s="68"/>
      <c r="DO68" s="68"/>
      <c r="DP68" s="68"/>
      <c r="DQ68" s="68"/>
      <c r="DR68" s="68"/>
      <c r="DS68" s="68"/>
      <c r="DT68" s="68">
        <v>0</v>
      </c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8"/>
      <c r="EF68" s="68"/>
      <c r="EG68" s="68">
        <v>14944.29</v>
      </c>
      <c r="EH68" s="68"/>
      <c r="EI68" s="68"/>
      <c r="EJ68" s="68"/>
      <c r="EK68" s="68"/>
      <c r="EL68" s="68"/>
      <c r="EM68" s="68"/>
      <c r="EN68" s="68"/>
      <c r="EO68" s="68"/>
      <c r="EP68" s="68"/>
      <c r="EQ68" s="68"/>
      <c r="ER68" s="68"/>
      <c r="ES68" s="68"/>
    </row>
    <row r="69" spans="1:149" ht="18" customHeight="1">
      <c r="A69" s="78" t="s">
        <v>110</v>
      </c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79"/>
      <c r="AI69" s="79"/>
      <c r="AJ69" s="79"/>
      <c r="AK69" s="79"/>
      <c r="AL69" s="79"/>
      <c r="AM69" s="79"/>
      <c r="AN69" s="79"/>
      <c r="AO69" s="79"/>
      <c r="AP69" s="79"/>
      <c r="AQ69" s="79"/>
      <c r="AR69" s="79"/>
      <c r="AS69" s="79"/>
      <c r="AT69" s="79"/>
      <c r="AU69" s="79"/>
      <c r="AV69" s="79"/>
      <c r="AW69" s="79"/>
      <c r="AX69" s="79"/>
      <c r="AY69" s="79"/>
      <c r="AZ69" s="79"/>
      <c r="BA69" s="79"/>
      <c r="BB69" s="79"/>
      <c r="BC69" s="79"/>
      <c r="BD69" s="79"/>
      <c r="BE69" s="79"/>
      <c r="BF69" s="79"/>
      <c r="BG69" s="79"/>
      <c r="BH69" s="79"/>
      <c r="BI69" s="79"/>
      <c r="BJ69" s="79"/>
      <c r="BK69" s="79"/>
      <c r="BL69" s="79"/>
      <c r="BM69" s="79"/>
      <c r="BN69" s="79"/>
      <c r="BO69" s="79"/>
      <c r="BP69" s="79"/>
      <c r="BQ69" s="79"/>
      <c r="BR69" s="79"/>
      <c r="BS69" s="79"/>
      <c r="BT69" s="79"/>
      <c r="BU69" s="79"/>
      <c r="BV69" s="79"/>
      <c r="BW69" s="79"/>
      <c r="BX69" s="67" t="s">
        <v>111</v>
      </c>
      <c r="BY69" s="67"/>
      <c r="BZ69" s="67"/>
      <c r="CA69" s="67"/>
      <c r="CB69" s="67"/>
      <c r="CC69" s="67"/>
      <c r="CD69" s="67"/>
      <c r="CE69" s="67"/>
      <c r="CF69" s="67" t="s">
        <v>112</v>
      </c>
      <c r="CG69" s="67"/>
      <c r="CH69" s="67"/>
      <c r="CI69" s="67"/>
      <c r="CJ69" s="67"/>
      <c r="CK69" s="67"/>
      <c r="CL69" s="67"/>
      <c r="CM69" s="67"/>
      <c r="CN69" s="67"/>
      <c r="CO69" s="67"/>
      <c r="CP69" s="67"/>
      <c r="CQ69" s="67"/>
      <c r="CR69" s="67"/>
      <c r="CS69" s="23" t="s">
        <v>275</v>
      </c>
      <c r="CT69" s="68">
        <f>EG69</f>
        <v>0</v>
      </c>
      <c r="CU69" s="68"/>
      <c r="CV69" s="68"/>
      <c r="CW69" s="68"/>
      <c r="CX69" s="68"/>
      <c r="CY69" s="68"/>
      <c r="CZ69" s="68"/>
      <c r="DA69" s="68"/>
      <c r="DB69" s="68"/>
      <c r="DC69" s="68"/>
      <c r="DD69" s="68"/>
      <c r="DE69" s="68"/>
      <c r="DF69" s="68"/>
      <c r="DG69" s="68">
        <v>0</v>
      </c>
      <c r="DH69" s="68"/>
      <c r="DI69" s="68"/>
      <c r="DJ69" s="68"/>
      <c r="DK69" s="68"/>
      <c r="DL69" s="68"/>
      <c r="DM69" s="68"/>
      <c r="DN69" s="68"/>
      <c r="DO69" s="68"/>
      <c r="DP69" s="68"/>
      <c r="DQ69" s="68"/>
      <c r="DR69" s="68"/>
      <c r="DS69" s="68"/>
      <c r="DT69" s="68">
        <v>0</v>
      </c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8"/>
      <c r="EF69" s="68"/>
      <c r="EG69" s="68">
        <v>0</v>
      </c>
      <c r="EH69" s="68"/>
      <c r="EI69" s="68"/>
      <c r="EJ69" s="68"/>
      <c r="EK69" s="68"/>
      <c r="EL69" s="68"/>
      <c r="EM69" s="68"/>
      <c r="EN69" s="68"/>
      <c r="EO69" s="68"/>
      <c r="EP69" s="68"/>
      <c r="EQ69" s="68"/>
      <c r="ER69" s="68"/>
      <c r="ES69" s="68"/>
    </row>
    <row r="70" spans="1:149" ht="18" customHeight="1">
      <c r="A70" s="80" t="s">
        <v>341</v>
      </c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/>
      <c r="BB70" s="81"/>
      <c r="BC70" s="81"/>
      <c r="BD70" s="81"/>
      <c r="BE70" s="81"/>
      <c r="BF70" s="81"/>
      <c r="BG70" s="81"/>
      <c r="BH70" s="81"/>
      <c r="BI70" s="81"/>
      <c r="BJ70" s="81"/>
      <c r="BK70" s="81"/>
      <c r="BL70" s="81"/>
      <c r="BM70" s="81"/>
      <c r="BN70" s="81"/>
      <c r="BO70" s="81"/>
      <c r="BP70" s="81"/>
      <c r="BQ70" s="81"/>
      <c r="BR70" s="81"/>
      <c r="BS70" s="81"/>
      <c r="BT70" s="81"/>
      <c r="BU70" s="81"/>
      <c r="BV70" s="81"/>
      <c r="BW70" s="82"/>
      <c r="BX70" s="67" t="s">
        <v>111</v>
      </c>
      <c r="BY70" s="67"/>
      <c r="BZ70" s="67"/>
      <c r="CA70" s="67"/>
      <c r="CB70" s="67"/>
      <c r="CC70" s="67"/>
      <c r="CD70" s="67"/>
      <c r="CE70" s="67"/>
      <c r="CF70" s="67" t="s">
        <v>112</v>
      </c>
      <c r="CG70" s="67"/>
      <c r="CH70" s="67"/>
      <c r="CI70" s="67"/>
      <c r="CJ70" s="67"/>
      <c r="CK70" s="67"/>
      <c r="CL70" s="67"/>
      <c r="CM70" s="67"/>
      <c r="CN70" s="67"/>
      <c r="CO70" s="67"/>
      <c r="CP70" s="67"/>
      <c r="CQ70" s="67"/>
      <c r="CR70" s="67"/>
      <c r="CS70" s="23" t="s">
        <v>340</v>
      </c>
      <c r="CT70" s="68">
        <f>EG70</f>
        <v>20.34</v>
      </c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68"/>
      <c r="DG70" s="68">
        <v>0</v>
      </c>
      <c r="DH70" s="68"/>
      <c r="DI70" s="68"/>
      <c r="DJ70" s="68"/>
      <c r="DK70" s="68"/>
      <c r="DL70" s="68"/>
      <c r="DM70" s="68"/>
      <c r="DN70" s="68"/>
      <c r="DO70" s="68"/>
      <c r="DP70" s="68"/>
      <c r="DQ70" s="68"/>
      <c r="DR70" s="68"/>
      <c r="DS70" s="68"/>
      <c r="DT70" s="68">
        <v>0</v>
      </c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8"/>
      <c r="EF70" s="68"/>
      <c r="EG70" s="68">
        <v>20.34</v>
      </c>
      <c r="EH70" s="68"/>
      <c r="EI70" s="68"/>
      <c r="EJ70" s="68"/>
      <c r="EK70" s="68"/>
      <c r="EL70" s="68"/>
      <c r="EM70" s="68"/>
      <c r="EN70" s="68"/>
      <c r="EO70" s="68"/>
      <c r="EP70" s="68"/>
      <c r="EQ70" s="68"/>
      <c r="ER70" s="68"/>
      <c r="ES70" s="68"/>
    </row>
    <row r="71" spans="1:149" ht="18" customHeight="1">
      <c r="A71" s="78" t="s">
        <v>333</v>
      </c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O71" s="79"/>
      <c r="AP71" s="79"/>
      <c r="AQ71" s="79"/>
      <c r="AR71" s="79"/>
      <c r="AS71" s="79"/>
      <c r="AT71" s="79"/>
      <c r="AU71" s="79"/>
      <c r="AV71" s="79"/>
      <c r="AW71" s="79"/>
      <c r="AX71" s="79"/>
      <c r="AY71" s="79"/>
      <c r="AZ71" s="79"/>
      <c r="BA71" s="79"/>
      <c r="BB71" s="79"/>
      <c r="BC71" s="79"/>
      <c r="BD71" s="79"/>
      <c r="BE71" s="79"/>
      <c r="BF71" s="79"/>
      <c r="BG71" s="79"/>
      <c r="BH71" s="79"/>
      <c r="BI71" s="79"/>
      <c r="BJ71" s="79"/>
      <c r="BK71" s="79"/>
      <c r="BL71" s="79"/>
      <c r="BM71" s="79"/>
      <c r="BN71" s="79"/>
      <c r="BO71" s="79"/>
      <c r="BP71" s="79"/>
      <c r="BQ71" s="79"/>
      <c r="BR71" s="79"/>
      <c r="BS71" s="79"/>
      <c r="BT71" s="79"/>
      <c r="BU71" s="79"/>
      <c r="BV71" s="79"/>
      <c r="BW71" s="79"/>
      <c r="BX71" s="67" t="s">
        <v>111</v>
      </c>
      <c r="BY71" s="67"/>
      <c r="BZ71" s="67"/>
      <c r="CA71" s="67"/>
      <c r="CB71" s="67"/>
      <c r="CC71" s="67"/>
      <c r="CD71" s="67"/>
      <c r="CE71" s="67"/>
      <c r="CF71" s="67" t="s">
        <v>112</v>
      </c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7"/>
      <c r="CS71" s="23" t="s">
        <v>332</v>
      </c>
      <c r="CT71" s="68">
        <f>EG71</f>
        <v>1190.91</v>
      </c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>
        <v>0</v>
      </c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>
        <v>0</v>
      </c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>
        <v>1190.91</v>
      </c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</row>
    <row r="72" spans="1:149" ht="18" customHeight="1">
      <c r="A72" s="78" t="s">
        <v>346</v>
      </c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79"/>
      <c r="BE72" s="79"/>
      <c r="BF72" s="79"/>
      <c r="BG72" s="79"/>
      <c r="BH72" s="79"/>
      <c r="BI72" s="79"/>
      <c r="BJ72" s="79"/>
      <c r="BK72" s="79"/>
      <c r="BL72" s="79"/>
      <c r="BM72" s="79"/>
      <c r="BN72" s="79"/>
      <c r="BO72" s="79"/>
      <c r="BP72" s="79"/>
      <c r="BQ72" s="79"/>
      <c r="BR72" s="79"/>
      <c r="BS72" s="79"/>
      <c r="BT72" s="79"/>
      <c r="BU72" s="79"/>
      <c r="BV72" s="79"/>
      <c r="BW72" s="79"/>
      <c r="BX72" s="67" t="s">
        <v>111</v>
      </c>
      <c r="BY72" s="67"/>
      <c r="BZ72" s="67"/>
      <c r="CA72" s="67"/>
      <c r="CB72" s="67"/>
      <c r="CC72" s="67"/>
      <c r="CD72" s="67"/>
      <c r="CE72" s="67"/>
      <c r="CF72" s="67" t="s">
        <v>112</v>
      </c>
      <c r="CG72" s="67"/>
      <c r="CH72" s="67"/>
      <c r="CI72" s="67"/>
      <c r="CJ72" s="67"/>
      <c r="CK72" s="67"/>
      <c r="CL72" s="67"/>
      <c r="CM72" s="67"/>
      <c r="CN72" s="67"/>
      <c r="CO72" s="67"/>
      <c r="CP72" s="67"/>
      <c r="CQ72" s="67"/>
      <c r="CR72" s="67"/>
      <c r="CS72" s="23" t="s">
        <v>345</v>
      </c>
      <c r="CT72" s="68">
        <f>EG72</f>
        <v>0</v>
      </c>
      <c r="CU72" s="68"/>
      <c r="CV72" s="68"/>
      <c r="CW72" s="68"/>
      <c r="CX72" s="68"/>
      <c r="CY72" s="68"/>
      <c r="CZ72" s="68"/>
      <c r="DA72" s="68"/>
      <c r="DB72" s="68"/>
      <c r="DC72" s="68"/>
      <c r="DD72" s="68"/>
      <c r="DE72" s="68"/>
      <c r="DF72" s="68"/>
      <c r="DG72" s="68">
        <v>0</v>
      </c>
      <c r="DH72" s="68"/>
      <c r="DI72" s="68"/>
      <c r="DJ72" s="68"/>
      <c r="DK72" s="68"/>
      <c r="DL72" s="68"/>
      <c r="DM72" s="68"/>
      <c r="DN72" s="68"/>
      <c r="DO72" s="68"/>
      <c r="DP72" s="68"/>
      <c r="DQ72" s="68"/>
      <c r="DR72" s="68"/>
      <c r="DS72" s="68"/>
      <c r="DT72" s="68">
        <v>0</v>
      </c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8"/>
      <c r="EF72" s="68"/>
      <c r="EG72" s="68">
        <v>0</v>
      </c>
      <c r="EH72" s="68"/>
      <c r="EI72" s="68"/>
      <c r="EJ72" s="68"/>
      <c r="EK72" s="68"/>
      <c r="EL72" s="68"/>
      <c r="EM72" s="68"/>
      <c r="EN72" s="68"/>
      <c r="EO72" s="68"/>
      <c r="EP72" s="68"/>
      <c r="EQ72" s="68"/>
      <c r="ER72" s="68"/>
      <c r="ES72" s="68"/>
    </row>
    <row r="73" spans="1:149" s="26" customFormat="1" ht="14.25" customHeight="1">
      <c r="A73" s="100" t="s">
        <v>113</v>
      </c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1"/>
      <c r="BD73" s="101"/>
      <c r="BE73" s="101"/>
      <c r="BF73" s="101"/>
      <c r="BG73" s="101"/>
      <c r="BH73" s="101"/>
      <c r="BI73" s="101"/>
      <c r="BJ73" s="101"/>
      <c r="BK73" s="101"/>
      <c r="BL73" s="101"/>
      <c r="BM73" s="101"/>
      <c r="BN73" s="101"/>
      <c r="BO73" s="101"/>
      <c r="BP73" s="101"/>
      <c r="BQ73" s="101"/>
      <c r="BR73" s="101"/>
      <c r="BS73" s="101"/>
      <c r="BT73" s="101"/>
      <c r="BU73" s="101"/>
      <c r="BV73" s="101"/>
      <c r="BW73" s="101"/>
      <c r="BX73" s="98" t="s">
        <v>114</v>
      </c>
      <c r="BY73" s="98"/>
      <c r="BZ73" s="98"/>
      <c r="CA73" s="98"/>
      <c r="CB73" s="98"/>
      <c r="CC73" s="98"/>
      <c r="CD73" s="98"/>
      <c r="CE73" s="98"/>
      <c r="CF73" s="98" t="s">
        <v>31</v>
      </c>
      <c r="CG73" s="98"/>
      <c r="CH73" s="98"/>
      <c r="CI73" s="98"/>
      <c r="CJ73" s="98"/>
      <c r="CK73" s="98"/>
      <c r="CL73" s="98"/>
      <c r="CM73" s="98"/>
      <c r="CN73" s="98"/>
      <c r="CO73" s="98"/>
      <c r="CP73" s="98"/>
      <c r="CQ73" s="98"/>
      <c r="CR73" s="98"/>
      <c r="CS73" s="28"/>
      <c r="CT73" s="89"/>
      <c r="CU73" s="89"/>
      <c r="CV73" s="89"/>
      <c r="CW73" s="89"/>
      <c r="CX73" s="89"/>
      <c r="CY73" s="89"/>
      <c r="CZ73" s="89"/>
      <c r="DA73" s="89"/>
      <c r="DB73" s="89"/>
      <c r="DC73" s="89"/>
      <c r="DD73" s="89"/>
      <c r="DE73" s="89"/>
      <c r="DF73" s="89"/>
      <c r="DG73" s="89"/>
      <c r="DH73" s="89"/>
      <c r="DI73" s="89"/>
      <c r="DJ73" s="89"/>
      <c r="DK73" s="89"/>
      <c r="DL73" s="89"/>
      <c r="DM73" s="89"/>
      <c r="DN73" s="89"/>
      <c r="DO73" s="89"/>
      <c r="DP73" s="89"/>
      <c r="DQ73" s="89"/>
      <c r="DR73" s="89"/>
      <c r="DS73" s="89"/>
      <c r="DT73" s="89"/>
      <c r="DU73" s="89"/>
      <c r="DV73" s="89"/>
      <c r="DW73" s="89"/>
      <c r="DX73" s="89"/>
      <c r="DY73" s="89"/>
      <c r="DZ73" s="89"/>
      <c r="EA73" s="89"/>
      <c r="EB73" s="89"/>
      <c r="EC73" s="89"/>
      <c r="ED73" s="89"/>
      <c r="EE73" s="89"/>
      <c r="EF73" s="89"/>
      <c r="EG73" s="89"/>
      <c r="EH73" s="89"/>
      <c r="EI73" s="89"/>
      <c r="EJ73" s="89"/>
      <c r="EK73" s="89"/>
      <c r="EL73" s="89"/>
      <c r="EM73" s="89"/>
      <c r="EN73" s="89"/>
      <c r="EO73" s="89"/>
      <c r="EP73" s="89"/>
      <c r="EQ73" s="89"/>
      <c r="ER73" s="89"/>
      <c r="ES73" s="89"/>
    </row>
    <row r="74" spans="1:149" ht="21.75" customHeight="1">
      <c r="A74" s="78" t="s">
        <v>115</v>
      </c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79"/>
      <c r="AK74" s="79"/>
      <c r="AL74" s="79"/>
      <c r="AM74" s="79"/>
      <c r="AN74" s="79"/>
      <c r="AO74" s="79"/>
      <c r="AP74" s="79"/>
      <c r="AQ74" s="79"/>
      <c r="AR74" s="79"/>
      <c r="AS74" s="79"/>
      <c r="AT74" s="79"/>
      <c r="AU74" s="79"/>
      <c r="AV74" s="79"/>
      <c r="AW74" s="79"/>
      <c r="AX74" s="79"/>
      <c r="AY74" s="79"/>
      <c r="AZ74" s="79"/>
      <c r="BA74" s="79"/>
      <c r="BB74" s="79"/>
      <c r="BC74" s="79"/>
      <c r="BD74" s="79"/>
      <c r="BE74" s="79"/>
      <c r="BF74" s="79"/>
      <c r="BG74" s="79"/>
      <c r="BH74" s="79"/>
      <c r="BI74" s="79"/>
      <c r="BJ74" s="79"/>
      <c r="BK74" s="79"/>
      <c r="BL74" s="79"/>
      <c r="BM74" s="79"/>
      <c r="BN74" s="79"/>
      <c r="BO74" s="79"/>
      <c r="BP74" s="79"/>
      <c r="BQ74" s="79"/>
      <c r="BR74" s="79"/>
      <c r="BS74" s="79"/>
      <c r="BT74" s="79"/>
      <c r="BU74" s="79"/>
      <c r="BV74" s="79"/>
      <c r="BW74" s="79"/>
      <c r="BX74" s="67" t="s">
        <v>116</v>
      </c>
      <c r="BY74" s="67"/>
      <c r="BZ74" s="67"/>
      <c r="CA74" s="67"/>
      <c r="CB74" s="67"/>
      <c r="CC74" s="67"/>
      <c r="CD74" s="67"/>
      <c r="CE74" s="67"/>
      <c r="CF74" s="67" t="s">
        <v>117</v>
      </c>
      <c r="CG74" s="67"/>
      <c r="CH74" s="67"/>
      <c r="CI74" s="67"/>
      <c r="CJ74" s="67"/>
      <c r="CK74" s="67"/>
      <c r="CL74" s="67"/>
      <c r="CM74" s="67"/>
      <c r="CN74" s="67"/>
      <c r="CO74" s="67"/>
      <c r="CP74" s="67"/>
      <c r="CQ74" s="67"/>
      <c r="CR74" s="67"/>
      <c r="CS74" s="23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8"/>
      <c r="DQ74" s="68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8"/>
      <c r="EF74" s="68"/>
      <c r="EG74" s="68"/>
      <c r="EH74" s="68"/>
      <c r="EI74" s="68"/>
      <c r="EJ74" s="68"/>
      <c r="EK74" s="68"/>
      <c r="EL74" s="68"/>
      <c r="EM74" s="68"/>
      <c r="EN74" s="68"/>
      <c r="EO74" s="68"/>
      <c r="EP74" s="68"/>
      <c r="EQ74" s="68"/>
      <c r="ER74" s="68"/>
      <c r="ES74" s="68"/>
    </row>
    <row r="75" spans="1:149" ht="17.25" customHeight="1">
      <c r="A75" s="78" t="s">
        <v>118</v>
      </c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9"/>
      <c r="AP75" s="79"/>
      <c r="AQ75" s="79"/>
      <c r="AR75" s="79"/>
      <c r="AS75" s="79"/>
      <c r="AT75" s="79"/>
      <c r="AU75" s="79"/>
      <c r="AV75" s="79"/>
      <c r="AW75" s="79"/>
      <c r="AX75" s="79"/>
      <c r="AY75" s="79"/>
      <c r="AZ75" s="79"/>
      <c r="BA75" s="79"/>
      <c r="BB75" s="79"/>
      <c r="BC75" s="79"/>
      <c r="BD75" s="79"/>
      <c r="BE75" s="79"/>
      <c r="BF75" s="79"/>
      <c r="BG75" s="79"/>
      <c r="BH75" s="79"/>
      <c r="BI75" s="79"/>
      <c r="BJ75" s="79"/>
      <c r="BK75" s="79"/>
      <c r="BL75" s="79"/>
      <c r="BM75" s="79"/>
      <c r="BN75" s="79"/>
      <c r="BO75" s="79"/>
      <c r="BP75" s="79"/>
      <c r="BQ75" s="79"/>
      <c r="BR75" s="79"/>
      <c r="BS75" s="79"/>
      <c r="BT75" s="79"/>
      <c r="BU75" s="79"/>
      <c r="BV75" s="79"/>
      <c r="BW75" s="79"/>
      <c r="BX75" s="67" t="s">
        <v>119</v>
      </c>
      <c r="BY75" s="67"/>
      <c r="BZ75" s="67"/>
      <c r="CA75" s="67"/>
      <c r="CB75" s="67"/>
      <c r="CC75" s="67"/>
      <c r="CD75" s="67"/>
      <c r="CE75" s="67"/>
      <c r="CF75" s="67" t="s">
        <v>120</v>
      </c>
      <c r="CG75" s="67"/>
      <c r="CH75" s="67"/>
      <c r="CI75" s="67"/>
      <c r="CJ75" s="67"/>
      <c r="CK75" s="67"/>
      <c r="CL75" s="67"/>
      <c r="CM75" s="67"/>
      <c r="CN75" s="67"/>
      <c r="CO75" s="67"/>
      <c r="CP75" s="67"/>
      <c r="CQ75" s="67"/>
      <c r="CR75" s="67"/>
      <c r="CS75" s="23"/>
      <c r="CT75" s="68"/>
      <c r="CU75" s="68"/>
      <c r="CV75" s="68"/>
      <c r="CW75" s="68"/>
      <c r="CX75" s="68"/>
      <c r="CY75" s="68"/>
      <c r="CZ75" s="68"/>
      <c r="DA75" s="68"/>
      <c r="DB75" s="68"/>
      <c r="DC75" s="68"/>
      <c r="DD75" s="68"/>
      <c r="DE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8"/>
      <c r="DQ75" s="68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8"/>
      <c r="EF75" s="68"/>
      <c r="EG75" s="68"/>
      <c r="EH75" s="68"/>
      <c r="EI75" s="68"/>
      <c r="EJ75" s="68"/>
      <c r="EK75" s="68"/>
      <c r="EL75" s="68"/>
      <c r="EM75" s="68"/>
      <c r="EN75" s="68"/>
      <c r="EO75" s="68"/>
      <c r="EP75" s="68"/>
      <c r="EQ75" s="68"/>
      <c r="ER75" s="68"/>
      <c r="ES75" s="68"/>
    </row>
    <row r="76" spans="1:149" ht="21.75" customHeight="1">
      <c r="A76" s="78" t="s">
        <v>121</v>
      </c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79"/>
      <c r="AI76" s="79"/>
      <c r="AJ76" s="79"/>
      <c r="AK76" s="79"/>
      <c r="AL76" s="79"/>
      <c r="AM76" s="79"/>
      <c r="AN76" s="79"/>
      <c r="AO76" s="79"/>
      <c r="AP76" s="79"/>
      <c r="AQ76" s="79"/>
      <c r="AR76" s="79"/>
      <c r="AS76" s="79"/>
      <c r="AT76" s="79"/>
      <c r="AU76" s="79"/>
      <c r="AV76" s="79"/>
      <c r="AW76" s="79"/>
      <c r="AX76" s="79"/>
      <c r="AY76" s="79"/>
      <c r="AZ76" s="79"/>
      <c r="BA76" s="79"/>
      <c r="BB76" s="79"/>
      <c r="BC76" s="79"/>
      <c r="BD76" s="79"/>
      <c r="BE76" s="79"/>
      <c r="BF76" s="79"/>
      <c r="BG76" s="79"/>
      <c r="BH76" s="79"/>
      <c r="BI76" s="79"/>
      <c r="BJ76" s="79"/>
      <c r="BK76" s="79"/>
      <c r="BL76" s="79"/>
      <c r="BM76" s="79"/>
      <c r="BN76" s="79"/>
      <c r="BO76" s="79"/>
      <c r="BP76" s="79"/>
      <c r="BQ76" s="79"/>
      <c r="BR76" s="79"/>
      <c r="BS76" s="79"/>
      <c r="BT76" s="79"/>
      <c r="BU76" s="79"/>
      <c r="BV76" s="79"/>
      <c r="BW76" s="79"/>
      <c r="BX76" s="67" t="s">
        <v>122</v>
      </c>
      <c r="BY76" s="67"/>
      <c r="BZ76" s="67"/>
      <c r="CA76" s="67"/>
      <c r="CB76" s="67"/>
      <c r="CC76" s="67"/>
      <c r="CD76" s="67"/>
      <c r="CE76" s="67"/>
      <c r="CF76" s="67" t="s">
        <v>123</v>
      </c>
      <c r="CG76" s="67"/>
      <c r="CH76" s="67"/>
      <c r="CI76" s="67"/>
      <c r="CJ76" s="67"/>
      <c r="CK76" s="67"/>
      <c r="CL76" s="67"/>
      <c r="CM76" s="67"/>
      <c r="CN76" s="67"/>
      <c r="CO76" s="67"/>
      <c r="CP76" s="67"/>
      <c r="CQ76" s="67"/>
      <c r="CR76" s="67"/>
      <c r="CS76" s="23"/>
      <c r="CT76" s="68"/>
      <c r="CU76" s="68"/>
      <c r="CV76" s="68"/>
      <c r="CW76" s="68"/>
      <c r="CX76" s="68"/>
      <c r="CY76" s="68"/>
      <c r="CZ76" s="68"/>
      <c r="DA76" s="68"/>
      <c r="DB76" s="68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8"/>
      <c r="DQ76" s="68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8"/>
      <c r="EF76" s="68"/>
      <c r="EG76" s="68"/>
      <c r="EH76" s="68"/>
      <c r="EI76" s="68"/>
      <c r="EJ76" s="68"/>
      <c r="EK76" s="68"/>
      <c r="EL76" s="68"/>
      <c r="EM76" s="68"/>
      <c r="EN76" s="68"/>
      <c r="EO76" s="68"/>
      <c r="EP76" s="68"/>
      <c r="EQ76" s="68"/>
      <c r="ER76" s="68"/>
      <c r="ES76" s="68"/>
    </row>
    <row r="77" spans="1:149" s="26" customFormat="1" ht="12" customHeight="1">
      <c r="A77" s="100" t="s">
        <v>124</v>
      </c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1"/>
      <c r="BB77" s="101"/>
      <c r="BC77" s="101"/>
      <c r="BD77" s="101"/>
      <c r="BE77" s="101"/>
      <c r="BF77" s="101"/>
      <c r="BG77" s="101"/>
      <c r="BH77" s="101"/>
      <c r="BI77" s="101"/>
      <c r="BJ77" s="101"/>
      <c r="BK77" s="101"/>
      <c r="BL77" s="101"/>
      <c r="BM77" s="101"/>
      <c r="BN77" s="101"/>
      <c r="BO77" s="101"/>
      <c r="BP77" s="101"/>
      <c r="BQ77" s="101"/>
      <c r="BR77" s="101"/>
      <c r="BS77" s="101"/>
      <c r="BT77" s="101"/>
      <c r="BU77" s="101"/>
      <c r="BV77" s="101"/>
      <c r="BW77" s="101"/>
      <c r="BX77" s="98" t="s">
        <v>125</v>
      </c>
      <c r="BY77" s="98"/>
      <c r="BZ77" s="98"/>
      <c r="CA77" s="98"/>
      <c r="CB77" s="98"/>
      <c r="CC77" s="98"/>
      <c r="CD77" s="98"/>
      <c r="CE77" s="98"/>
      <c r="CF77" s="98" t="s">
        <v>31</v>
      </c>
      <c r="CG77" s="98"/>
      <c r="CH77" s="98"/>
      <c r="CI77" s="98"/>
      <c r="CJ77" s="98"/>
      <c r="CK77" s="98"/>
      <c r="CL77" s="98"/>
      <c r="CM77" s="98"/>
      <c r="CN77" s="98"/>
      <c r="CO77" s="98"/>
      <c r="CP77" s="98"/>
      <c r="CQ77" s="98"/>
      <c r="CR77" s="98"/>
      <c r="CS77" s="28"/>
      <c r="CT77" s="89"/>
      <c r="CU77" s="89"/>
      <c r="CV77" s="89"/>
      <c r="CW77" s="89"/>
      <c r="CX77" s="89"/>
      <c r="CY77" s="89"/>
      <c r="CZ77" s="89"/>
      <c r="DA77" s="89"/>
      <c r="DB77" s="89"/>
      <c r="DC77" s="89"/>
      <c r="DD77" s="89"/>
      <c r="DE77" s="89"/>
      <c r="DF77" s="89"/>
      <c r="DG77" s="89"/>
      <c r="DH77" s="89"/>
      <c r="DI77" s="89"/>
      <c r="DJ77" s="89"/>
      <c r="DK77" s="89"/>
      <c r="DL77" s="89"/>
      <c r="DM77" s="89"/>
      <c r="DN77" s="89"/>
      <c r="DO77" s="89"/>
      <c r="DP77" s="89"/>
      <c r="DQ77" s="89"/>
      <c r="DR77" s="89"/>
      <c r="DS77" s="89"/>
      <c r="DT77" s="89"/>
      <c r="DU77" s="89"/>
      <c r="DV77" s="89"/>
      <c r="DW77" s="89"/>
      <c r="DX77" s="89"/>
      <c r="DY77" s="89"/>
      <c r="DZ77" s="89"/>
      <c r="EA77" s="89"/>
      <c r="EB77" s="89"/>
      <c r="EC77" s="89"/>
      <c r="ED77" s="89"/>
      <c r="EE77" s="89"/>
      <c r="EF77" s="89"/>
      <c r="EG77" s="89"/>
      <c r="EH77" s="89"/>
      <c r="EI77" s="89"/>
      <c r="EJ77" s="89"/>
      <c r="EK77" s="89"/>
      <c r="EL77" s="89"/>
      <c r="EM77" s="89"/>
      <c r="EN77" s="89"/>
      <c r="EO77" s="89"/>
      <c r="EP77" s="89"/>
      <c r="EQ77" s="89"/>
      <c r="ER77" s="89"/>
      <c r="ES77" s="89"/>
    </row>
    <row r="78" spans="1:149" ht="27" customHeight="1">
      <c r="A78" s="78" t="s">
        <v>126</v>
      </c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79"/>
      <c r="AE78" s="79"/>
      <c r="AF78" s="79"/>
      <c r="AG78" s="79"/>
      <c r="AH78" s="79"/>
      <c r="AI78" s="79"/>
      <c r="AJ78" s="79"/>
      <c r="AK78" s="79"/>
      <c r="AL78" s="79"/>
      <c r="AM78" s="79"/>
      <c r="AN78" s="79"/>
      <c r="AO78" s="79"/>
      <c r="AP78" s="79"/>
      <c r="AQ78" s="79"/>
      <c r="AR78" s="79"/>
      <c r="AS78" s="79"/>
      <c r="AT78" s="79"/>
      <c r="AU78" s="79"/>
      <c r="AV78" s="79"/>
      <c r="AW78" s="79"/>
      <c r="AX78" s="79"/>
      <c r="AY78" s="79"/>
      <c r="AZ78" s="79"/>
      <c r="BA78" s="79"/>
      <c r="BB78" s="79"/>
      <c r="BC78" s="79"/>
      <c r="BD78" s="79"/>
      <c r="BE78" s="79"/>
      <c r="BF78" s="79"/>
      <c r="BG78" s="79"/>
      <c r="BH78" s="79"/>
      <c r="BI78" s="79"/>
      <c r="BJ78" s="79"/>
      <c r="BK78" s="79"/>
      <c r="BL78" s="79"/>
      <c r="BM78" s="79"/>
      <c r="BN78" s="79"/>
      <c r="BO78" s="79"/>
      <c r="BP78" s="79"/>
      <c r="BQ78" s="79"/>
      <c r="BR78" s="79"/>
      <c r="BS78" s="79"/>
      <c r="BT78" s="79"/>
      <c r="BU78" s="79"/>
      <c r="BV78" s="79"/>
      <c r="BW78" s="79"/>
      <c r="BX78" s="67" t="s">
        <v>127</v>
      </c>
      <c r="BY78" s="67"/>
      <c r="BZ78" s="67"/>
      <c r="CA78" s="67"/>
      <c r="CB78" s="67"/>
      <c r="CC78" s="67"/>
      <c r="CD78" s="67"/>
      <c r="CE78" s="67"/>
      <c r="CF78" s="67" t="s">
        <v>128</v>
      </c>
      <c r="CG78" s="67"/>
      <c r="CH78" s="67"/>
      <c r="CI78" s="67"/>
      <c r="CJ78" s="67"/>
      <c r="CK78" s="67"/>
      <c r="CL78" s="67"/>
      <c r="CM78" s="67"/>
      <c r="CN78" s="67"/>
      <c r="CO78" s="67"/>
      <c r="CP78" s="67"/>
      <c r="CQ78" s="67"/>
      <c r="CR78" s="67"/>
      <c r="CS78" s="23"/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8"/>
      <c r="DQ78" s="68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8"/>
      <c r="EF78" s="68"/>
      <c r="EG78" s="68"/>
      <c r="EH78" s="68"/>
      <c r="EI78" s="68"/>
      <c r="EJ78" s="68"/>
      <c r="EK78" s="68"/>
      <c r="EL78" s="68"/>
      <c r="EM78" s="68"/>
      <c r="EN78" s="68"/>
      <c r="EO78" s="68"/>
      <c r="EP78" s="68"/>
      <c r="EQ78" s="68"/>
      <c r="ER78" s="68"/>
      <c r="ES78" s="68"/>
    </row>
    <row r="79" spans="1:153" s="26" customFormat="1" ht="18" customHeight="1">
      <c r="A79" s="100" t="s">
        <v>237</v>
      </c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1"/>
      <c r="AF79" s="101"/>
      <c r="AG79" s="101"/>
      <c r="AH79" s="101"/>
      <c r="AI79" s="101"/>
      <c r="AJ79" s="101"/>
      <c r="AK79" s="101"/>
      <c r="AL79" s="101"/>
      <c r="AM79" s="101"/>
      <c r="AN79" s="101"/>
      <c r="AO79" s="101"/>
      <c r="AP79" s="101"/>
      <c r="AQ79" s="101"/>
      <c r="AR79" s="101"/>
      <c r="AS79" s="101"/>
      <c r="AT79" s="101"/>
      <c r="AU79" s="101"/>
      <c r="AV79" s="101"/>
      <c r="AW79" s="101"/>
      <c r="AX79" s="101"/>
      <c r="AY79" s="101"/>
      <c r="AZ79" s="101"/>
      <c r="BA79" s="101"/>
      <c r="BB79" s="101"/>
      <c r="BC79" s="101"/>
      <c r="BD79" s="101"/>
      <c r="BE79" s="101"/>
      <c r="BF79" s="101"/>
      <c r="BG79" s="101"/>
      <c r="BH79" s="101"/>
      <c r="BI79" s="101"/>
      <c r="BJ79" s="101"/>
      <c r="BK79" s="101"/>
      <c r="BL79" s="101"/>
      <c r="BM79" s="101"/>
      <c r="BN79" s="101"/>
      <c r="BO79" s="101"/>
      <c r="BP79" s="101"/>
      <c r="BQ79" s="101"/>
      <c r="BR79" s="101"/>
      <c r="BS79" s="101"/>
      <c r="BT79" s="101"/>
      <c r="BU79" s="101"/>
      <c r="BV79" s="101"/>
      <c r="BW79" s="101"/>
      <c r="BX79" s="98" t="s">
        <v>129</v>
      </c>
      <c r="BY79" s="98"/>
      <c r="BZ79" s="98"/>
      <c r="CA79" s="98"/>
      <c r="CB79" s="98"/>
      <c r="CC79" s="98"/>
      <c r="CD79" s="98"/>
      <c r="CE79" s="98"/>
      <c r="CF79" s="98" t="s">
        <v>31</v>
      </c>
      <c r="CG79" s="98"/>
      <c r="CH79" s="98"/>
      <c r="CI79" s="98"/>
      <c r="CJ79" s="98"/>
      <c r="CK79" s="98"/>
      <c r="CL79" s="98"/>
      <c r="CM79" s="98"/>
      <c r="CN79" s="98"/>
      <c r="CO79" s="98"/>
      <c r="CP79" s="98"/>
      <c r="CQ79" s="98"/>
      <c r="CR79" s="98"/>
      <c r="CS79" s="28"/>
      <c r="CT79" s="89">
        <f>DG79+DT79+EG79</f>
        <v>30441589.05</v>
      </c>
      <c r="CU79" s="89"/>
      <c r="CV79" s="89"/>
      <c r="CW79" s="89"/>
      <c r="CX79" s="89"/>
      <c r="CY79" s="89"/>
      <c r="CZ79" s="89"/>
      <c r="DA79" s="89"/>
      <c r="DB79" s="89"/>
      <c r="DC79" s="89"/>
      <c r="DD79" s="89"/>
      <c r="DE79" s="89"/>
      <c r="DF79" s="89"/>
      <c r="DG79" s="89">
        <f>DG83+DG101</f>
        <v>4510156.24</v>
      </c>
      <c r="DH79" s="89"/>
      <c r="DI79" s="89"/>
      <c r="DJ79" s="89"/>
      <c r="DK79" s="89"/>
      <c r="DL79" s="89"/>
      <c r="DM79" s="89"/>
      <c r="DN79" s="89"/>
      <c r="DO79" s="89"/>
      <c r="DP79" s="89"/>
      <c r="DQ79" s="89"/>
      <c r="DR79" s="89"/>
      <c r="DS79" s="89"/>
      <c r="DT79" s="89">
        <f>DT83+DT101</f>
        <v>16593002.67</v>
      </c>
      <c r="DU79" s="89"/>
      <c r="DV79" s="89"/>
      <c r="DW79" s="89"/>
      <c r="DX79" s="89"/>
      <c r="DY79" s="89"/>
      <c r="DZ79" s="89"/>
      <c r="EA79" s="89"/>
      <c r="EB79" s="89"/>
      <c r="EC79" s="89"/>
      <c r="ED79" s="89"/>
      <c r="EE79" s="89"/>
      <c r="EF79" s="89"/>
      <c r="EG79" s="89">
        <f>EG83+EG101</f>
        <v>9338430.14</v>
      </c>
      <c r="EH79" s="89"/>
      <c r="EI79" s="89"/>
      <c r="EJ79" s="89"/>
      <c r="EK79" s="89"/>
      <c r="EL79" s="89"/>
      <c r="EM79" s="89"/>
      <c r="EN79" s="89"/>
      <c r="EO79" s="89"/>
      <c r="EP79" s="89"/>
      <c r="EQ79" s="89"/>
      <c r="ER79" s="89"/>
      <c r="ES79" s="89"/>
      <c r="EW79" s="29">
        <f>EG79</f>
        <v>9338430.14</v>
      </c>
    </row>
    <row r="80" spans="1:149" ht="24.75" customHeight="1">
      <c r="A80" s="78" t="s">
        <v>130</v>
      </c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79"/>
      <c r="AD80" s="79"/>
      <c r="AE80" s="79"/>
      <c r="AF80" s="79"/>
      <c r="AG80" s="79"/>
      <c r="AH80" s="79"/>
      <c r="AI80" s="79"/>
      <c r="AJ80" s="79"/>
      <c r="AK80" s="79"/>
      <c r="AL80" s="79"/>
      <c r="AM80" s="79"/>
      <c r="AN80" s="79"/>
      <c r="AO80" s="79"/>
      <c r="AP80" s="79"/>
      <c r="AQ80" s="79"/>
      <c r="AR80" s="79"/>
      <c r="AS80" s="79"/>
      <c r="AT80" s="79"/>
      <c r="AU80" s="79"/>
      <c r="AV80" s="79"/>
      <c r="AW80" s="79"/>
      <c r="AX80" s="79"/>
      <c r="AY80" s="79"/>
      <c r="AZ80" s="79"/>
      <c r="BA80" s="79"/>
      <c r="BB80" s="79"/>
      <c r="BC80" s="79"/>
      <c r="BD80" s="79"/>
      <c r="BE80" s="79"/>
      <c r="BF80" s="79"/>
      <c r="BG80" s="79"/>
      <c r="BH80" s="79"/>
      <c r="BI80" s="79"/>
      <c r="BJ80" s="79"/>
      <c r="BK80" s="79"/>
      <c r="BL80" s="79"/>
      <c r="BM80" s="79"/>
      <c r="BN80" s="79"/>
      <c r="BO80" s="79"/>
      <c r="BP80" s="79"/>
      <c r="BQ80" s="79"/>
      <c r="BR80" s="79"/>
      <c r="BS80" s="79"/>
      <c r="BT80" s="79"/>
      <c r="BU80" s="79"/>
      <c r="BV80" s="79"/>
      <c r="BW80" s="79"/>
      <c r="BX80" s="67" t="s">
        <v>131</v>
      </c>
      <c r="BY80" s="67"/>
      <c r="BZ80" s="67"/>
      <c r="CA80" s="67"/>
      <c r="CB80" s="67"/>
      <c r="CC80" s="67"/>
      <c r="CD80" s="67"/>
      <c r="CE80" s="67"/>
      <c r="CF80" s="67" t="s">
        <v>132</v>
      </c>
      <c r="CG80" s="67"/>
      <c r="CH80" s="67"/>
      <c r="CI80" s="67"/>
      <c r="CJ80" s="67"/>
      <c r="CK80" s="67"/>
      <c r="CL80" s="67"/>
      <c r="CM80" s="67"/>
      <c r="CN80" s="67"/>
      <c r="CO80" s="67"/>
      <c r="CP80" s="67"/>
      <c r="CQ80" s="67"/>
      <c r="CR80" s="67"/>
      <c r="CS80" s="23"/>
      <c r="CT80" s="68"/>
      <c r="CU80" s="68"/>
      <c r="CV80" s="68"/>
      <c r="CW80" s="68"/>
      <c r="CX80" s="68"/>
      <c r="CY80" s="68"/>
      <c r="CZ80" s="68"/>
      <c r="DA80" s="68"/>
      <c r="DB80" s="68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8"/>
      <c r="DQ80" s="68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8"/>
      <c r="EF80" s="68"/>
      <c r="EG80" s="68"/>
      <c r="EH80" s="68"/>
      <c r="EI80" s="68"/>
      <c r="EJ80" s="68"/>
      <c r="EK80" s="68"/>
      <c r="EL80" s="68"/>
      <c r="EM80" s="68"/>
      <c r="EN80" s="68"/>
      <c r="EO80" s="68"/>
      <c r="EP80" s="68"/>
      <c r="EQ80" s="68"/>
      <c r="ER80" s="68"/>
      <c r="ES80" s="68"/>
    </row>
    <row r="81" spans="1:149" ht="14.25" customHeight="1">
      <c r="A81" s="78" t="s">
        <v>133</v>
      </c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79"/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79"/>
      <c r="BC81" s="79"/>
      <c r="BD81" s="79"/>
      <c r="BE81" s="79"/>
      <c r="BF81" s="79"/>
      <c r="BG81" s="79"/>
      <c r="BH81" s="79"/>
      <c r="BI81" s="79"/>
      <c r="BJ81" s="79"/>
      <c r="BK81" s="79"/>
      <c r="BL81" s="79"/>
      <c r="BM81" s="79"/>
      <c r="BN81" s="79"/>
      <c r="BO81" s="79"/>
      <c r="BP81" s="79"/>
      <c r="BQ81" s="79"/>
      <c r="BR81" s="79"/>
      <c r="BS81" s="79"/>
      <c r="BT81" s="79"/>
      <c r="BU81" s="79"/>
      <c r="BV81" s="79"/>
      <c r="BW81" s="79"/>
      <c r="BX81" s="67" t="s">
        <v>134</v>
      </c>
      <c r="BY81" s="67"/>
      <c r="BZ81" s="67"/>
      <c r="CA81" s="67"/>
      <c r="CB81" s="67"/>
      <c r="CC81" s="67"/>
      <c r="CD81" s="67"/>
      <c r="CE81" s="67"/>
      <c r="CF81" s="67" t="s">
        <v>135</v>
      </c>
      <c r="CG81" s="67"/>
      <c r="CH81" s="67"/>
      <c r="CI81" s="67"/>
      <c r="CJ81" s="67"/>
      <c r="CK81" s="67"/>
      <c r="CL81" s="67"/>
      <c r="CM81" s="67"/>
      <c r="CN81" s="67"/>
      <c r="CO81" s="67"/>
      <c r="CP81" s="67"/>
      <c r="CQ81" s="67"/>
      <c r="CR81" s="67"/>
      <c r="CS81" s="23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8"/>
      <c r="DQ81" s="68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8"/>
      <c r="EF81" s="68"/>
      <c r="EG81" s="68"/>
      <c r="EH81" s="68"/>
      <c r="EI81" s="68"/>
      <c r="EJ81" s="68"/>
      <c r="EK81" s="68"/>
      <c r="EL81" s="68"/>
      <c r="EM81" s="68"/>
      <c r="EN81" s="68"/>
      <c r="EO81" s="68"/>
      <c r="EP81" s="68"/>
      <c r="EQ81" s="68"/>
      <c r="ER81" s="68"/>
      <c r="ES81" s="68"/>
    </row>
    <row r="82" spans="1:149" ht="13.5" customHeight="1">
      <c r="A82" s="78" t="s">
        <v>136</v>
      </c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  <c r="AI82" s="79"/>
      <c r="AJ82" s="79"/>
      <c r="AK82" s="79"/>
      <c r="AL82" s="79"/>
      <c r="AM82" s="79"/>
      <c r="AN82" s="79"/>
      <c r="AO82" s="79"/>
      <c r="AP82" s="79"/>
      <c r="AQ82" s="79"/>
      <c r="AR82" s="79"/>
      <c r="AS82" s="79"/>
      <c r="AT82" s="79"/>
      <c r="AU82" s="79"/>
      <c r="AV82" s="79"/>
      <c r="AW82" s="79"/>
      <c r="AX82" s="79"/>
      <c r="AY82" s="79"/>
      <c r="AZ82" s="79"/>
      <c r="BA82" s="79"/>
      <c r="BB82" s="79"/>
      <c r="BC82" s="79"/>
      <c r="BD82" s="79"/>
      <c r="BE82" s="79"/>
      <c r="BF82" s="79"/>
      <c r="BG82" s="79"/>
      <c r="BH82" s="79"/>
      <c r="BI82" s="79"/>
      <c r="BJ82" s="79"/>
      <c r="BK82" s="79"/>
      <c r="BL82" s="79"/>
      <c r="BM82" s="79"/>
      <c r="BN82" s="79"/>
      <c r="BO82" s="79"/>
      <c r="BP82" s="79"/>
      <c r="BQ82" s="79"/>
      <c r="BR82" s="79"/>
      <c r="BS82" s="79"/>
      <c r="BT82" s="79"/>
      <c r="BU82" s="79"/>
      <c r="BV82" s="79"/>
      <c r="BW82" s="79"/>
      <c r="BX82" s="67" t="s">
        <v>137</v>
      </c>
      <c r="BY82" s="67"/>
      <c r="BZ82" s="67"/>
      <c r="CA82" s="67"/>
      <c r="CB82" s="67"/>
      <c r="CC82" s="67"/>
      <c r="CD82" s="67"/>
      <c r="CE82" s="67"/>
      <c r="CF82" s="67" t="s">
        <v>138</v>
      </c>
      <c r="CG82" s="67"/>
      <c r="CH82" s="67"/>
      <c r="CI82" s="67"/>
      <c r="CJ82" s="67"/>
      <c r="CK82" s="67"/>
      <c r="CL82" s="67"/>
      <c r="CM82" s="67"/>
      <c r="CN82" s="67"/>
      <c r="CO82" s="67"/>
      <c r="CP82" s="67"/>
      <c r="CQ82" s="67"/>
      <c r="CR82" s="67"/>
      <c r="CS82" s="23"/>
      <c r="CT82" s="68"/>
      <c r="CU82" s="68"/>
      <c r="CV82" s="68"/>
      <c r="CW82" s="68"/>
      <c r="CX82" s="68"/>
      <c r="CY82" s="68"/>
      <c r="CZ82" s="68"/>
      <c r="DA82" s="68"/>
      <c r="DB82" s="68"/>
      <c r="DC82" s="68"/>
      <c r="DD82" s="68"/>
      <c r="DE82" s="68"/>
      <c r="DF82" s="68"/>
      <c r="DG82" s="68"/>
      <c r="DH82" s="68"/>
      <c r="DI82" s="68"/>
      <c r="DJ82" s="68"/>
      <c r="DK82" s="68"/>
      <c r="DL82" s="68"/>
      <c r="DM82" s="68"/>
      <c r="DN82" s="68"/>
      <c r="DO82" s="68"/>
      <c r="DP82" s="68"/>
      <c r="DQ82" s="68"/>
      <c r="DR82" s="68"/>
      <c r="DS82" s="68"/>
      <c r="DT82" s="68"/>
      <c r="DU82" s="68"/>
      <c r="DV82" s="68"/>
      <c r="DW82" s="68"/>
      <c r="DX82" s="68"/>
      <c r="DY82" s="68"/>
      <c r="DZ82" s="68"/>
      <c r="EA82" s="68"/>
      <c r="EB82" s="68"/>
      <c r="EC82" s="68"/>
      <c r="ED82" s="68"/>
      <c r="EE82" s="68"/>
      <c r="EF82" s="68"/>
      <c r="EG82" s="68"/>
      <c r="EH82" s="68"/>
      <c r="EI82" s="68"/>
      <c r="EJ82" s="68"/>
      <c r="EK82" s="68"/>
      <c r="EL82" s="68"/>
      <c r="EM82" s="68"/>
      <c r="EN82" s="68"/>
      <c r="EO82" s="68"/>
      <c r="EP82" s="68"/>
      <c r="EQ82" s="68"/>
      <c r="ER82" s="68"/>
      <c r="ES82" s="68"/>
    </row>
    <row r="83" spans="1:153" ht="11.25" customHeight="1">
      <c r="A83" s="78" t="s">
        <v>139</v>
      </c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79"/>
      <c r="AL83" s="79"/>
      <c r="AM83" s="79"/>
      <c r="AN83" s="79"/>
      <c r="AO83" s="79"/>
      <c r="AP83" s="79"/>
      <c r="AQ83" s="79"/>
      <c r="AR83" s="79"/>
      <c r="AS83" s="79"/>
      <c r="AT83" s="79"/>
      <c r="AU83" s="79"/>
      <c r="AV83" s="79"/>
      <c r="AW83" s="79"/>
      <c r="AX83" s="79"/>
      <c r="AY83" s="79"/>
      <c r="AZ83" s="79"/>
      <c r="BA83" s="79"/>
      <c r="BB83" s="79"/>
      <c r="BC83" s="79"/>
      <c r="BD83" s="79"/>
      <c r="BE83" s="79"/>
      <c r="BF83" s="79"/>
      <c r="BG83" s="79"/>
      <c r="BH83" s="79"/>
      <c r="BI83" s="79"/>
      <c r="BJ83" s="79"/>
      <c r="BK83" s="79"/>
      <c r="BL83" s="79"/>
      <c r="BM83" s="79"/>
      <c r="BN83" s="79"/>
      <c r="BO83" s="79"/>
      <c r="BP83" s="79"/>
      <c r="BQ83" s="79"/>
      <c r="BR83" s="79"/>
      <c r="BS83" s="79"/>
      <c r="BT83" s="79"/>
      <c r="BU83" s="79"/>
      <c r="BV83" s="79"/>
      <c r="BW83" s="79"/>
      <c r="BX83" s="67" t="s">
        <v>140</v>
      </c>
      <c r="BY83" s="67"/>
      <c r="BZ83" s="67"/>
      <c r="CA83" s="67"/>
      <c r="CB83" s="67"/>
      <c r="CC83" s="67"/>
      <c r="CD83" s="67"/>
      <c r="CE83" s="67"/>
      <c r="CF83" s="67" t="s">
        <v>141</v>
      </c>
      <c r="CG83" s="67"/>
      <c r="CH83" s="67"/>
      <c r="CI83" s="67"/>
      <c r="CJ83" s="67"/>
      <c r="CK83" s="67"/>
      <c r="CL83" s="67"/>
      <c r="CM83" s="67"/>
      <c r="CN83" s="67"/>
      <c r="CO83" s="67"/>
      <c r="CP83" s="67"/>
      <c r="CQ83" s="67"/>
      <c r="CR83" s="67"/>
      <c r="CS83" s="23"/>
      <c r="CT83" s="68">
        <f>DG83+DT83+EG83</f>
        <v>24553147.38</v>
      </c>
      <c r="CU83" s="68"/>
      <c r="CV83" s="68"/>
      <c r="CW83" s="68"/>
      <c r="CX83" s="68"/>
      <c r="CY83" s="68"/>
      <c r="CZ83" s="68"/>
      <c r="DA83" s="68"/>
      <c r="DB83" s="68"/>
      <c r="DC83" s="68"/>
      <c r="DD83" s="68"/>
      <c r="DE83" s="68"/>
      <c r="DF83" s="68"/>
      <c r="DG83" s="68">
        <f>DG85+DG86+DG87+DG89+DG90+DG93+DG97+DG98+DG99+DG88+DG96</f>
        <v>2246339.44</v>
      </c>
      <c r="DH83" s="68"/>
      <c r="DI83" s="68"/>
      <c r="DJ83" s="68"/>
      <c r="DK83" s="68"/>
      <c r="DL83" s="68"/>
      <c r="DM83" s="68"/>
      <c r="DN83" s="68"/>
      <c r="DO83" s="68"/>
      <c r="DP83" s="68"/>
      <c r="DQ83" s="68"/>
      <c r="DR83" s="68"/>
      <c r="DS83" s="68"/>
      <c r="DT83" s="68">
        <f>DT85+DT86+DT87+DT89+DT90+DT93+DT97+DT98+DT99</f>
        <v>16593002.67</v>
      </c>
      <c r="DU83" s="68"/>
      <c r="DV83" s="68"/>
      <c r="DW83" s="68"/>
      <c r="DX83" s="68"/>
      <c r="DY83" s="68"/>
      <c r="DZ83" s="68"/>
      <c r="EA83" s="68"/>
      <c r="EB83" s="68"/>
      <c r="EC83" s="68"/>
      <c r="ED83" s="68"/>
      <c r="EE83" s="68"/>
      <c r="EF83" s="68"/>
      <c r="EG83" s="68">
        <f>EG85+EG86+EG87+EG89+EG90+EG93+EG97+EG98+EG99+EG88+EG94+EG95+EG100+EG96+EG91+EG92</f>
        <v>5713805.2700000005</v>
      </c>
      <c r="EH83" s="68"/>
      <c r="EI83" s="68"/>
      <c r="EJ83" s="68"/>
      <c r="EK83" s="68"/>
      <c r="EL83" s="68"/>
      <c r="EM83" s="68"/>
      <c r="EN83" s="68"/>
      <c r="EO83" s="68"/>
      <c r="EP83" s="68"/>
      <c r="EQ83" s="68"/>
      <c r="ER83" s="68"/>
      <c r="ES83" s="68"/>
      <c r="EW83" s="24" t="s">
        <v>299</v>
      </c>
    </row>
    <row r="84" spans="1:153" ht="11.25" customHeight="1">
      <c r="A84" s="121" t="s">
        <v>142</v>
      </c>
      <c r="B84" s="122"/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22"/>
      <c r="AB84" s="122"/>
      <c r="AC84" s="122"/>
      <c r="AD84" s="122"/>
      <c r="AE84" s="122"/>
      <c r="AF84" s="122"/>
      <c r="AG84" s="122"/>
      <c r="AH84" s="122"/>
      <c r="AI84" s="122"/>
      <c r="AJ84" s="122"/>
      <c r="AK84" s="122"/>
      <c r="AL84" s="122"/>
      <c r="AM84" s="122"/>
      <c r="AN84" s="122"/>
      <c r="AO84" s="122"/>
      <c r="AP84" s="122"/>
      <c r="AQ84" s="122"/>
      <c r="AR84" s="122"/>
      <c r="AS84" s="122"/>
      <c r="AT84" s="122"/>
      <c r="AU84" s="122"/>
      <c r="AV84" s="122"/>
      <c r="AW84" s="122"/>
      <c r="AX84" s="122"/>
      <c r="AY84" s="122"/>
      <c r="AZ84" s="122"/>
      <c r="BA84" s="122"/>
      <c r="BB84" s="122"/>
      <c r="BC84" s="122"/>
      <c r="BD84" s="122"/>
      <c r="BE84" s="122"/>
      <c r="BF84" s="122"/>
      <c r="BG84" s="122"/>
      <c r="BH84" s="122"/>
      <c r="BI84" s="122"/>
      <c r="BJ84" s="122"/>
      <c r="BK84" s="122"/>
      <c r="BL84" s="122"/>
      <c r="BM84" s="122"/>
      <c r="BN84" s="122"/>
      <c r="BO84" s="122"/>
      <c r="BP84" s="122"/>
      <c r="BQ84" s="122"/>
      <c r="BR84" s="122"/>
      <c r="BS84" s="122"/>
      <c r="BT84" s="122"/>
      <c r="BU84" s="122"/>
      <c r="BV84" s="122"/>
      <c r="BW84" s="123"/>
      <c r="BX84" s="67"/>
      <c r="BY84" s="67"/>
      <c r="BZ84" s="67"/>
      <c r="CA84" s="67"/>
      <c r="CB84" s="67"/>
      <c r="CC84" s="67"/>
      <c r="CD84" s="67"/>
      <c r="CE84" s="67"/>
      <c r="CF84" s="67"/>
      <c r="CG84" s="67"/>
      <c r="CH84" s="67"/>
      <c r="CI84" s="67"/>
      <c r="CJ84" s="67"/>
      <c r="CK84" s="67"/>
      <c r="CL84" s="67"/>
      <c r="CM84" s="67"/>
      <c r="CN84" s="67"/>
      <c r="CO84" s="67"/>
      <c r="CP84" s="67"/>
      <c r="CQ84" s="67"/>
      <c r="CR84" s="67"/>
      <c r="CS84" s="23"/>
      <c r="CT84" s="68"/>
      <c r="CU84" s="68"/>
      <c r="CV84" s="68"/>
      <c r="CW84" s="68"/>
      <c r="CX84" s="68"/>
      <c r="CY84" s="68"/>
      <c r="CZ84" s="68"/>
      <c r="DA84" s="68"/>
      <c r="DB84" s="68"/>
      <c r="DC84" s="68"/>
      <c r="DD84" s="68"/>
      <c r="DE84" s="68"/>
      <c r="DF84" s="68"/>
      <c r="DG84" s="68"/>
      <c r="DH84" s="68"/>
      <c r="DI84" s="68"/>
      <c r="DJ84" s="68"/>
      <c r="DK84" s="68"/>
      <c r="DL84" s="68"/>
      <c r="DM84" s="68"/>
      <c r="DN84" s="68"/>
      <c r="DO84" s="68"/>
      <c r="DP84" s="68"/>
      <c r="DQ84" s="68"/>
      <c r="DR84" s="68"/>
      <c r="DS84" s="68"/>
      <c r="DT84" s="68"/>
      <c r="DU84" s="68"/>
      <c r="DV84" s="68"/>
      <c r="DW84" s="68"/>
      <c r="DX84" s="68"/>
      <c r="DY84" s="68"/>
      <c r="DZ84" s="68"/>
      <c r="EA84" s="68"/>
      <c r="EB84" s="68"/>
      <c r="EC84" s="68"/>
      <c r="ED84" s="68"/>
      <c r="EE84" s="68"/>
      <c r="EF84" s="68"/>
      <c r="EG84" s="68"/>
      <c r="EH84" s="68"/>
      <c r="EI84" s="68"/>
      <c r="EJ84" s="68"/>
      <c r="EK84" s="68"/>
      <c r="EL84" s="68"/>
      <c r="EM84" s="68"/>
      <c r="EN84" s="68"/>
      <c r="EO84" s="68"/>
      <c r="EP84" s="68"/>
      <c r="EQ84" s="68"/>
      <c r="ER84" s="68"/>
      <c r="ES84" s="68"/>
      <c r="EW84" s="36">
        <f>CT79-Закупки!DF7</f>
        <v>0</v>
      </c>
    </row>
    <row r="85" spans="1:149" ht="11.25" customHeight="1">
      <c r="A85" s="78" t="s">
        <v>263</v>
      </c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8"/>
      <c r="BD85" s="78"/>
      <c r="BE85" s="78"/>
      <c r="BF85" s="78"/>
      <c r="BG85" s="78"/>
      <c r="BH85" s="78"/>
      <c r="BI85" s="78"/>
      <c r="BJ85" s="78"/>
      <c r="BK85" s="78"/>
      <c r="BL85" s="78"/>
      <c r="BM85" s="78"/>
      <c r="BN85" s="78"/>
      <c r="BO85" s="78"/>
      <c r="BP85" s="78"/>
      <c r="BQ85" s="78"/>
      <c r="BR85" s="78"/>
      <c r="BS85" s="78"/>
      <c r="BT85" s="78"/>
      <c r="BU85" s="78"/>
      <c r="BV85" s="78"/>
      <c r="BW85" s="78"/>
      <c r="BX85" s="67" t="s">
        <v>31</v>
      </c>
      <c r="BY85" s="67"/>
      <c r="BZ85" s="67"/>
      <c r="CA85" s="67"/>
      <c r="CB85" s="67"/>
      <c r="CC85" s="67"/>
      <c r="CD85" s="67"/>
      <c r="CE85" s="67"/>
      <c r="CF85" s="67" t="s">
        <v>141</v>
      </c>
      <c r="CG85" s="67"/>
      <c r="CH85" s="67"/>
      <c r="CI85" s="67"/>
      <c r="CJ85" s="67"/>
      <c r="CK85" s="67"/>
      <c r="CL85" s="67"/>
      <c r="CM85" s="67"/>
      <c r="CN85" s="67"/>
      <c r="CO85" s="67"/>
      <c r="CP85" s="67"/>
      <c r="CQ85" s="67"/>
      <c r="CR85" s="67"/>
      <c r="CS85" s="23" t="s">
        <v>268</v>
      </c>
      <c r="CT85" s="68">
        <f aca="true" t="shared" si="2" ref="CT85:CT100">DG85+DT85+EG85</f>
        <v>173493.8</v>
      </c>
      <c r="CU85" s="68"/>
      <c r="CV85" s="68"/>
      <c r="CW85" s="68"/>
      <c r="CX85" s="68"/>
      <c r="CY85" s="68"/>
      <c r="CZ85" s="68"/>
      <c r="DA85" s="68"/>
      <c r="DB85" s="68"/>
      <c r="DC85" s="68"/>
      <c r="DD85" s="68"/>
      <c r="DE85" s="68"/>
      <c r="DF85" s="68"/>
      <c r="DG85" s="68">
        <v>72702</v>
      </c>
      <c r="DH85" s="68"/>
      <c r="DI85" s="68"/>
      <c r="DJ85" s="68"/>
      <c r="DK85" s="68"/>
      <c r="DL85" s="68"/>
      <c r="DM85" s="68"/>
      <c r="DN85" s="68"/>
      <c r="DO85" s="68"/>
      <c r="DP85" s="68"/>
      <c r="DQ85" s="68"/>
      <c r="DR85" s="68"/>
      <c r="DS85" s="68"/>
      <c r="DT85" s="68">
        <v>0</v>
      </c>
      <c r="DU85" s="68"/>
      <c r="DV85" s="68"/>
      <c r="DW85" s="68"/>
      <c r="DX85" s="68"/>
      <c r="DY85" s="68"/>
      <c r="DZ85" s="68"/>
      <c r="EA85" s="68"/>
      <c r="EB85" s="68"/>
      <c r="EC85" s="68"/>
      <c r="ED85" s="68"/>
      <c r="EE85" s="68"/>
      <c r="EF85" s="68"/>
      <c r="EG85" s="68">
        <f>80791.8+20000</f>
        <v>100791.8</v>
      </c>
      <c r="EH85" s="68"/>
      <c r="EI85" s="68"/>
      <c r="EJ85" s="68"/>
      <c r="EK85" s="68"/>
      <c r="EL85" s="68"/>
      <c r="EM85" s="68"/>
      <c r="EN85" s="68"/>
      <c r="EO85" s="68"/>
      <c r="EP85" s="68"/>
      <c r="EQ85" s="68"/>
      <c r="ER85" s="68"/>
      <c r="ES85" s="68"/>
    </row>
    <row r="86" spans="1:149" ht="11.25" customHeight="1">
      <c r="A86" s="78" t="s">
        <v>264</v>
      </c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78"/>
      <c r="AO86" s="78"/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  <c r="BB86" s="78"/>
      <c r="BC86" s="78"/>
      <c r="BD86" s="78"/>
      <c r="BE86" s="78"/>
      <c r="BF86" s="78"/>
      <c r="BG86" s="78"/>
      <c r="BH86" s="78"/>
      <c r="BI86" s="78"/>
      <c r="BJ86" s="78"/>
      <c r="BK86" s="78"/>
      <c r="BL86" s="78"/>
      <c r="BM86" s="78"/>
      <c r="BN86" s="78"/>
      <c r="BO86" s="78"/>
      <c r="BP86" s="78"/>
      <c r="BQ86" s="78"/>
      <c r="BR86" s="78"/>
      <c r="BS86" s="78"/>
      <c r="BT86" s="78"/>
      <c r="BU86" s="78"/>
      <c r="BV86" s="78"/>
      <c r="BW86" s="78"/>
      <c r="BX86" s="67" t="s">
        <v>31</v>
      </c>
      <c r="BY86" s="67"/>
      <c r="BZ86" s="67"/>
      <c r="CA86" s="67"/>
      <c r="CB86" s="67"/>
      <c r="CC86" s="67"/>
      <c r="CD86" s="67"/>
      <c r="CE86" s="67"/>
      <c r="CF86" s="67" t="s">
        <v>141</v>
      </c>
      <c r="CG86" s="67"/>
      <c r="CH86" s="67"/>
      <c r="CI86" s="67"/>
      <c r="CJ86" s="67"/>
      <c r="CK86" s="67"/>
      <c r="CL86" s="67"/>
      <c r="CM86" s="67"/>
      <c r="CN86" s="67"/>
      <c r="CO86" s="67"/>
      <c r="CP86" s="67"/>
      <c r="CQ86" s="67"/>
      <c r="CR86" s="67"/>
      <c r="CS86" s="23" t="s">
        <v>269</v>
      </c>
      <c r="CT86" s="68">
        <f t="shared" si="2"/>
        <v>284439.27</v>
      </c>
      <c r="CU86" s="68"/>
      <c r="CV86" s="68"/>
      <c r="CW86" s="68"/>
      <c r="CX86" s="68"/>
      <c r="CY86" s="68"/>
      <c r="CZ86" s="68"/>
      <c r="DA86" s="68"/>
      <c r="DB86" s="68"/>
      <c r="DC86" s="68"/>
      <c r="DD86" s="68"/>
      <c r="DE86" s="68"/>
      <c r="DF86" s="68"/>
      <c r="DG86" s="68">
        <v>81000</v>
      </c>
      <c r="DH86" s="68"/>
      <c r="DI86" s="68"/>
      <c r="DJ86" s="68"/>
      <c r="DK86" s="68"/>
      <c r="DL86" s="68"/>
      <c r="DM86" s="68"/>
      <c r="DN86" s="68"/>
      <c r="DO86" s="68"/>
      <c r="DP86" s="68"/>
      <c r="DQ86" s="68"/>
      <c r="DR86" s="68"/>
      <c r="DS86" s="68"/>
      <c r="DT86" s="68">
        <v>0</v>
      </c>
      <c r="DU86" s="68"/>
      <c r="DV86" s="68"/>
      <c r="DW86" s="68"/>
      <c r="DX86" s="68"/>
      <c r="DY86" s="68"/>
      <c r="DZ86" s="68"/>
      <c r="EA86" s="68"/>
      <c r="EB86" s="68"/>
      <c r="EC86" s="68"/>
      <c r="ED86" s="68"/>
      <c r="EE86" s="68"/>
      <c r="EF86" s="68"/>
      <c r="EG86" s="68">
        <v>203439.27</v>
      </c>
      <c r="EH86" s="68"/>
      <c r="EI86" s="68"/>
      <c r="EJ86" s="68"/>
      <c r="EK86" s="68"/>
      <c r="EL86" s="68"/>
      <c r="EM86" s="68"/>
      <c r="EN86" s="68"/>
      <c r="EO86" s="68"/>
      <c r="EP86" s="68"/>
      <c r="EQ86" s="68"/>
      <c r="ER86" s="68"/>
      <c r="ES86" s="68"/>
    </row>
    <row r="87" spans="1:149" ht="11.25" customHeight="1">
      <c r="A87" s="78" t="s">
        <v>265</v>
      </c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78"/>
      <c r="BA87" s="78"/>
      <c r="BB87" s="78"/>
      <c r="BC87" s="78"/>
      <c r="BD87" s="78"/>
      <c r="BE87" s="78"/>
      <c r="BF87" s="78"/>
      <c r="BG87" s="78"/>
      <c r="BH87" s="78"/>
      <c r="BI87" s="78"/>
      <c r="BJ87" s="78"/>
      <c r="BK87" s="78"/>
      <c r="BL87" s="78"/>
      <c r="BM87" s="78"/>
      <c r="BN87" s="78"/>
      <c r="BO87" s="78"/>
      <c r="BP87" s="78"/>
      <c r="BQ87" s="78"/>
      <c r="BR87" s="78"/>
      <c r="BS87" s="78"/>
      <c r="BT87" s="78"/>
      <c r="BU87" s="78"/>
      <c r="BV87" s="78"/>
      <c r="BW87" s="78"/>
      <c r="BX87" s="67" t="s">
        <v>31</v>
      </c>
      <c r="BY87" s="67"/>
      <c r="BZ87" s="67"/>
      <c r="CA87" s="67"/>
      <c r="CB87" s="67"/>
      <c r="CC87" s="67"/>
      <c r="CD87" s="67"/>
      <c r="CE87" s="67"/>
      <c r="CF87" s="67" t="s">
        <v>141</v>
      </c>
      <c r="CG87" s="67"/>
      <c r="CH87" s="67"/>
      <c r="CI87" s="67"/>
      <c r="CJ87" s="67"/>
      <c r="CK87" s="67"/>
      <c r="CL87" s="67"/>
      <c r="CM87" s="67"/>
      <c r="CN87" s="67"/>
      <c r="CO87" s="67"/>
      <c r="CP87" s="67"/>
      <c r="CQ87" s="67"/>
      <c r="CR87" s="67"/>
      <c r="CS87" s="23" t="s">
        <v>270</v>
      </c>
      <c r="CT87" s="68">
        <f t="shared" si="2"/>
        <v>917176.05</v>
      </c>
      <c r="CU87" s="68"/>
      <c r="CV87" s="68"/>
      <c r="CW87" s="68"/>
      <c r="CX87" s="68"/>
      <c r="CY87" s="68"/>
      <c r="CZ87" s="68"/>
      <c r="DA87" s="68"/>
      <c r="DB87" s="68"/>
      <c r="DC87" s="68"/>
      <c r="DD87" s="68"/>
      <c r="DE87" s="68"/>
      <c r="DF87" s="68"/>
      <c r="DG87" s="68">
        <v>263242.59</v>
      </c>
      <c r="DH87" s="68"/>
      <c r="DI87" s="68"/>
      <c r="DJ87" s="68"/>
      <c r="DK87" s="68"/>
      <c r="DL87" s="68"/>
      <c r="DM87" s="68"/>
      <c r="DN87" s="68"/>
      <c r="DO87" s="68"/>
      <c r="DP87" s="68"/>
      <c r="DQ87" s="68"/>
      <c r="DR87" s="68"/>
      <c r="DS87" s="68"/>
      <c r="DT87" s="68">
        <v>0</v>
      </c>
      <c r="DU87" s="68"/>
      <c r="DV87" s="68"/>
      <c r="DW87" s="68"/>
      <c r="DX87" s="68"/>
      <c r="DY87" s="68"/>
      <c r="DZ87" s="68"/>
      <c r="EA87" s="68"/>
      <c r="EB87" s="68"/>
      <c r="EC87" s="68"/>
      <c r="ED87" s="68"/>
      <c r="EE87" s="68"/>
      <c r="EF87" s="68"/>
      <c r="EG87" s="68">
        <f>538933.46+115000</f>
        <v>653933.46</v>
      </c>
      <c r="EH87" s="68"/>
      <c r="EI87" s="68"/>
      <c r="EJ87" s="68"/>
      <c r="EK87" s="68"/>
      <c r="EL87" s="68"/>
      <c r="EM87" s="68"/>
      <c r="EN87" s="68"/>
      <c r="EO87" s="68"/>
      <c r="EP87" s="68"/>
      <c r="EQ87" s="68"/>
      <c r="ER87" s="68"/>
      <c r="ES87" s="68"/>
    </row>
    <row r="88" spans="1:149" ht="11.25" customHeight="1">
      <c r="A88" s="78" t="s">
        <v>292</v>
      </c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78"/>
      <c r="BA88" s="78"/>
      <c r="BB88" s="78"/>
      <c r="BC88" s="78"/>
      <c r="BD88" s="78"/>
      <c r="BE88" s="78"/>
      <c r="BF88" s="78"/>
      <c r="BG88" s="78"/>
      <c r="BH88" s="78"/>
      <c r="BI88" s="78"/>
      <c r="BJ88" s="78"/>
      <c r="BK88" s="78"/>
      <c r="BL88" s="78"/>
      <c r="BM88" s="78"/>
      <c r="BN88" s="78"/>
      <c r="BO88" s="78"/>
      <c r="BP88" s="78"/>
      <c r="BQ88" s="78"/>
      <c r="BR88" s="78"/>
      <c r="BS88" s="78"/>
      <c r="BT88" s="78"/>
      <c r="BU88" s="78"/>
      <c r="BV88" s="78"/>
      <c r="BW88" s="78"/>
      <c r="BX88" s="67" t="s">
        <v>31</v>
      </c>
      <c r="BY88" s="67"/>
      <c r="BZ88" s="67"/>
      <c r="CA88" s="67"/>
      <c r="CB88" s="67"/>
      <c r="CC88" s="67"/>
      <c r="CD88" s="67"/>
      <c r="CE88" s="67"/>
      <c r="CF88" s="67" t="s">
        <v>141</v>
      </c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23" t="s">
        <v>288</v>
      </c>
      <c r="CT88" s="68">
        <f>DG88+DT88+EG88</f>
        <v>337600</v>
      </c>
      <c r="CU88" s="68"/>
      <c r="CV88" s="68"/>
      <c r="CW88" s="68"/>
      <c r="CX88" s="68"/>
      <c r="CY88" s="68"/>
      <c r="CZ88" s="68"/>
      <c r="DA88" s="68"/>
      <c r="DB88" s="68"/>
      <c r="DC88" s="68"/>
      <c r="DD88" s="68"/>
      <c r="DE88" s="68"/>
      <c r="DF88" s="68"/>
      <c r="DG88" s="68">
        <v>336000</v>
      </c>
      <c r="DH88" s="68"/>
      <c r="DI88" s="68"/>
      <c r="DJ88" s="68"/>
      <c r="DK88" s="68"/>
      <c r="DL88" s="68"/>
      <c r="DM88" s="68"/>
      <c r="DN88" s="68"/>
      <c r="DO88" s="68"/>
      <c r="DP88" s="68"/>
      <c r="DQ88" s="68"/>
      <c r="DR88" s="68"/>
      <c r="DS88" s="68"/>
      <c r="DT88" s="68">
        <v>0</v>
      </c>
      <c r="DU88" s="68"/>
      <c r="DV88" s="68"/>
      <c r="DW88" s="68"/>
      <c r="DX88" s="68"/>
      <c r="DY88" s="68"/>
      <c r="DZ88" s="68"/>
      <c r="EA88" s="68"/>
      <c r="EB88" s="68"/>
      <c r="EC88" s="68"/>
      <c r="ED88" s="68"/>
      <c r="EE88" s="68"/>
      <c r="EF88" s="68"/>
      <c r="EG88" s="68">
        <v>1600</v>
      </c>
      <c r="EH88" s="68"/>
      <c r="EI88" s="68"/>
      <c r="EJ88" s="68"/>
      <c r="EK88" s="68"/>
      <c r="EL88" s="68"/>
      <c r="EM88" s="68"/>
      <c r="EN88" s="68"/>
      <c r="EO88" s="68"/>
      <c r="EP88" s="68"/>
      <c r="EQ88" s="68"/>
      <c r="ER88" s="68"/>
      <c r="ES88" s="68"/>
    </row>
    <row r="89" spans="1:153" ht="11.25" customHeight="1">
      <c r="A89" s="78" t="s">
        <v>266</v>
      </c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N89" s="78"/>
      <c r="AO89" s="78"/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78"/>
      <c r="BA89" s="78"/>
      <c r="BB89" s="78"/>
      <c r="BC89" s="78"/>
      <c r="BD89" s="78"/>
      <c r="BE89" s="78"/>
      <c r="BF89" s="78"/>
      <c r="BG89" s="78"/>
      <c r="BH89" s="78"/>
      <c r="BI89" s="78"/>
      <c r="BJ89" s="78"/>
      <c r="BK89" s="78"/>
      <c r="BL89" s="78"/>
      <c r="BM89" s="78"/>
      <c r="BN89" s="78"/>
      <c r="BO89" s="78"/>
      <c r="BP89" s="78"/>
      <c r="BQ89" s="78"/>
      <c r="BR89" s="78"/>
      <c r="BS89" s="78"/>
      <c r="BT89" s="78"/>
      <c r="BU89" s="78"/>
      <c r="BV89" s="78"/>
      <c r="BW89" s="78"/>
      <c r="BX89" s="67" t="s">
        <v>31</v>
      </c>
      <c r="BY89" s="67"/>
      <c r="BZ89" s="67"/>
      <c r="CA89" s="67"/>
      <c r="CB89" s="67"/>
      <c r="CC89" s="67"/>
      <c r="CD89" s="67"/>
      <c r="CE89" s="67"/>
      <c r="CF89" s="67" t="s">
        <v>141</v>
      </c>
      <c r="CG89" s="67"/>
      <c r="CH89" s="67"/>
      <c r="CI89" s="67"/>
      <c r="CJ89" s="67"/>
      <c r="CK89" s="67"/>
      <c r="CL89" s="67"/>
      <c r="CM89" s="67"/>
      <c r="CN89" s="67"/>
      <c r="CO89" s="67"/>
      <c r="CP89" s="67"/>
      <c r="CQ89" s="67"/>
      <c r="CR89" s="67"/>
      <c r="CS89" s="23" t="s">
        <v>271</v>
      </c>
      <c r="CT89" s="68">
        <f t="shared" si="2"/>
        <v>3581992.22</v>
      </c>
      <c r="CU89" s="68"/>
      <c r="CV89" s="68"/>
      <c r="CW89" s="68"/>
      <c r="CX89" s="68"/>
      <c r="CY89" s="68"/>
      <c r="CZ89" s="68"/>
      <c r="DA89" s="68"/>
      <c r="DB89" s="68"/>
      <c r="DC89" s="68"/>
      <c r="DD89" s="68"/>
      <c r="DE89" s="68"/>
      <c r="DF89" s="68"/>
      <c r="DG89" s="68">
        <v>61636.08</v>
      </c>
      <c r="DH89" s="68"/>
      <c r="DI89" s="68"/>
      <c r="DJ89" s="68"/>
      <c r="DK89" s="68"/>
      <c r="DL89" s="68"/>
      <c r="DM89" s="68"/>
      <c r="DN89" s="68"/>
      <c r="DO89" s="68"/>
      <c r="DP89" s="68"/>
      <c r="DQ89" s="68"/>
      <c r="DR89" s="68"/>
      <c r="DS89" s="68"/>
      <c r="DT89" s="68">
        <f>3000000+170000</f>
        <v>3170000</v>
      </c>
      <c r="DU89" s="68"/>
      <c r="DV89" s="68"/>
      <c r="DW89" s="68"/>
      <c r="DX89" s="68"/>
      <c r="DY89" s="68"/>
      <c r="DZ89" s="68"/>
      <c r="EA89" s="68"/>
      <c r="EB89" s="68"/>
      <c r="EC89" s="68"/>
      <c r="ED89" s="68"/>
      <c r="EE89" s="68"/>
      <c r="EF89" s="68"/>
      <c r="EG89" s="68">
        <f>351956.14-1600</f>
        <v>350356.14</v>
      </c>
      <c r="EH89" s="68"/>
      <c r="EI89" s="68"/>
      <c r="EJ89" s="68"/>
      <c r="EK89" s="68"/>
      <c r="EL89" s="68"/>
      <c r="EM89" s="68"/>
      <c r="EN89" s="68"/>
      <c r="EO89" s="68"/>
      <c r="EP89" s="68"/>
      <c r="EQ89" s="68"/>
      <c r="ER89" s="68"/>
      <c r="ES89" s="68"/>
      <c r="EW89" s="36">
        <f>DT89+DT90</f>
        <v>3170000</v>
      </c>
    </row>
    <row r="90" spans="1:149" ht="11.25" customHeight="1">
      <c r="A90" s="78" t="s">
        <v>274</v>
      </c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N90" s="78"/>
      <c r="AO90" s="78"/>
      <c r="AP90" s="78"/>
      <c r="AQ90" s="78"/>
      <c r="AR90" s="78"/>
      <c r="AS90" s="78"/>
      <c r="AT90" s="78"/>
      <c r="AU90" s="78"/>
      <c r="AV90" s="78"/>
      <c r="AW90" s="78"/>
      <c r="AX90" s="78"/>
      <c r="AY90" s="78"/>
      <c r="AZ90" s="78"/>
      <c r="BA90" s="78"/>
      <c r="BB90" s="78"/>
      <c r="BC90" s="78"/>
      <c r="BD90" s="78"/>
      <c r="BE90" s="78"/>
      <c r="BF90" s="78"/>
      <c r="BG90" s="78"/>
      <c r="BH90" s="78"/>
      <c r="BI90" s="78"/>
      <c r="BJ90" s="78"/>
      <c r="BK90" s="78"/>
      <c r="BL90" s="78"/>
      <c r="BM90" s="78"/>
      <c r="BN90" s="78"/>
      <c r="BO90" s="78"/>
      <c r="BP90" s="78"/>
      <c r="BQ90" s="78"/>
      <c r="BR90" s="78"/>
      <c r="BS90" s="78"/>
      <c r="BT90" s="78"/>
      <c r="BU90" s="78"/>
      <c r="BV90" s="78"/>
      <c r="BW90" s="78"/>
      <c r="BX90" s="67" t="s">
        <v>31</v>
      </c>
      <c r="BY90" s="67"/>
      <c r="BZ90" s="67"/>
      <c r="CA90" s="67"/>
      <c r="CB90" s="67"/>
      <c r="CC90" s="67"/>
      <c r="CD90" s="67"/>
      <c r="CE90" s="67"/>
      <c r="CF90" s="67" t="s">
        <v>141</v>
      </c>
      <c r="CG90" s="67"/>
      <c r="CH90" s="67"/>
      <c r="CI90" s="67"/>
      <c r="CJ90" s="67"/>
      <c r="CK90" s="67"/>
      <c r="CL90" s="67"/>
      <c r="CM90" s="67"/>
      <c r="CN90" s="67"/>
      <c r="CO90" s="67"/>
      <c r="CP90" s="67"/>
      <c r="CQ90" s="67"/>
      <c r="CR90" s="67"/>
      <c r="CS90" s="23" t="s">
        <v>273</v>
      </c>
      <c r="CT90" s="68">
        <f t="shared" si="2"/>
        <v>2498414.91</v>
      </c>
      <c r="CU90" s="68"/>
      <c r="CV90" s="68"/>
      <c r="CW90" s="68"/>
      <c r="CX90" s="68"/>
      <c r="CY90" s="68"/>
      <c r="CZ90" s="68"/>
      <c r="DA90" s="68"/>
      <c r="DB90" s="68"/>
      <c r="DC90" s="68"/>
      <c r="DD90" s="68"/>
      <c r="DE90" s="68"/>
      <c r="DF90" s="68"/>
      <c r="DG90" s="68">
        <f>1088398.43-50000</f>
        <v>1038398.4299999999</v>
      </c>
      <c r="DH90" s="68"/>
      <c r="DI90" s="68"/>
      <c r="DJ90" s="68"/>
      <c r="DK90" s="68"/>
      <c r="DL90" s="68"/>
      <c r="DM90" s="68"/>
      <c r="DN90" s="68"/>
      <c r="DO90" s="68"/>
      <c r="DP90" s="68"/>
      <c r="DQ90" s="68"/>
      <c r="DR90" s="68"/>
      <c r="DS90" s="68"/>
      <c r="DT90" s="68">
        <v>0</v>
      </c>
      <c r="DU90" s="68"/>
      <c r="DV90" s="68"/>
      <c r="DW90" s="68"/>
      <c r="DX90" s="68"/>
      <c r="DY90" s="68"/>
      <c r="DZ90" s="68"/>
      <c r="EA90" s="68"/>
      <c r="EB90" s="68"/>
      <c r="EC90" s="68"/>
      <c r="ED90" s="68"/>
      <c r="EE90" s="68"/>
      <c r="EF90" s="68"/>
      <c r="EG90" s="68">
        <f>700016.48+260000+500000</f>
        <v>1460016.48</v>
      </c>
      <c r="EH90" s="68"/>
      <c r="EI90" s="68"/>
      <c r="EJ90" s="68"/>
      <c r="EK90" s="68"/>
      <c r="EL90" s="68"/>
      <c r="EM90" s="68"/>
      <c r="EN90" s="68"/>
      <c r="EO90" s="68"/>
      <c r="EP90" s="68"/>
      <c r="EQ90" s="68"/>
      <c r="ER90" s="68"/>
      <c r="ES90" s="68"/>
    </row>
    <row r="91" spans="1:149" ht="11.25" customHeight="1">
      <c r="A91" s="78" t="s">
        <v>355</v>
      </c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N91" s="78"/>
      <c r="AO91" s="78"/>
      <c r="AP91" s="78"/>
      <c r="AQ91" s="78"/>
      <c r="AR91" s="78"/>
      <c r="AS91" s="78"/>
      <c r="AT91" s="78"/>
      <c r="AU91" s="78"/>
      <c r="AV91" s="78"/>
      <c r="AW91" s="78"/>
      <c r="AX91" s="78"/>
      <c r="AY91" s="78"/>
      <c r="AZ91" s="78"/>
      <c r="BA91" s="78"/>
      <c r="BB91" s="78"/>
      <c r="BC91" s="78"/>
      <c r="BD91" s="78"/>
      <c r="BE91" s="78"/>
      <c r="BF91" s="78"/>
      <c r="BG91" s="78"/>
      <c r="BH91" s="78"/>
      <c r="BI91" s="78"/>
      <c r="BJ91" s="78"/>
      <c r="BK91" s="78"/>
      <c r="BL91" s="78"/>
      <c r="BM91" s="78"/>
      <c r="BN91" s="78"/>
      <c r="BO91" s="78"/>
      <c r="BP91" s="78"/>
      <c r="BQ91" s="78"/>
      <c r="BR91" s="78"/>
      <c r="BS91" s="78"/>
      <c r="BT91" s="78"/>
      <c r="BU91" s="78"/>
      <c r="BV91" s="78"/>
      <c r="BW91" s="78"/>
      <c r="BX91" s="67" t="s">
        <v>31</v>
      </c>
      <c r="BY91" s="67"/>
      <c r="BZ91" s="67"/>
      <c r="CA91" s="67"/>
      <c r="CB91" s="67"/>
      <c r="CC91" s="67"/>
      <c r="CD91" s="67"/>
      <c r="CE91" s="67"/>
      <c r="CF91" s="67" t="s">
        <v>141</v>
      </c>
      <c r="CG91" s="67"/>
      <c r="CH91" s="67"/>
      <c r="CI91" s="67"/>
      <c r="CJ91" s="67"/>
      <c r="CK91" s="67"/>
      <c r="CL91" s="67"/>
      <c r="CM91" s="67"/>
      <c r="CN91" s="67"/>
      <c r="CO91" s="67"/>
      <c r="CP91" s="67"/>
      <c r="CQ91" s="67"/>
      <c r="CR91" s="67"/>
      <c r="CS91" s="23" t="s">
        <v>352</v>
      </c>
      <c r="CT91" s="68">
        <f>DG91+DT91+EG91</f>
        <v>57352.86</v>
      </c>
      <c r="CU91" s="68"/>
      <c r="CV91" s="68"/>
      <c r="CW91" s="68"/>
      <c r="CX91" s="68"/>
      <c r="CY91" s="68"/>
      <c r="CZ91" s="68"/>
      <c r="DA91" s="68"/>
      <c r="DB91" s="68"/>
      <c r="DC91" s="68"/>
      <c r="DD91" s="68"/>
      <c r="DE91" s="68"/>
      <c r="DF91" s="68"/>
      <c r="DG91" s="68">
        <v>0</v>
      </c>
      <c r="DH91" s="68"/>
      <c r="DI91" s="68"/>
      <c r="DJ91" s="68"/>
      <c r="DK91" s="68"/>
      <c r="DL91" s="68"/>
      <c r="DM91" s="68"/>
      <c r="DN91" s="68"/>
      <c r="DO91" s="68"/>
      <c r="DP91" s="68"/>
      <c r="DQ91" s="68"/>
      <c r="DR91" s="68"/>
      <c r="DS91" s="68"/>
      <c r="DT91" s="68">
        <v>0</v>
      </c>
      <c r="DU91" s="68"/>
      <c r="DV91" s="68"/>
      <c r="DW91" s="68"/>
      <c r="DX91" s="68"/>
      <c r="DY91" s="68"/>
      <c r="DZ91" s="68"/>
      <c r="EA91" s="68"/>
      <c r="EB91" s="68"/>
      <c r="EC91" s="68"/>
      <c r="ED91" s="68"/>
      <c r="EE91" s="68"/>
      <c r="EF91" s="68"/>
      <c r="EG91" s="68">
        <v>57352.86</v>
      </c>
      <c r="EH91" s="68"/>
      <c r="EI91" s="68"/>
      <c r="EJ91" s="68"/>
      <c r="EK91" s="68"/>
      <c r="EL91" s="68"/>
      <c r="EM91" s="68"/>
      <c r="EN91" s="68"/>
      <c r="EO91" s="68"/>
      <c r="EP91" s="68"/>
      <c r="EQ91" s="68"/>
      <c r="ER91" s="68"/>
      <c r="ES91" s="68"/>
    </row>
    <row r="92" spans="1:149" s="51" customFormat="1" ht="11.25" customHeight="1">
      <c r="A92" s="70" t="s">
        <v>361</v>
      </c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70"/>
      <c r="AT92" s="70"/>
      <c r="AU92" s="70"/>
      <c r="AV92" s="70"/>
      <c r="AW92" s="70"/>
      <c r="AX92" s="70"/>
      <c r="AY92" s="70"/>
      <c r="AZ92" s="70"/>
      <c r="BA92" s="70"/>
      <c r="BB92" s="70"/>
      <c r="BC92" s="70"/>
      <c r="BD92" s="70"/>
      <c r="BE92" s="70"/>
      <c r="BF92" s="70"/>
      <c r="BG92" s="70"/>
      <c r="BH92" s="70"/>
      <c r="BI92" s="70"/>
      <c r="BJ92" s="70"/>
      <c r="BK92" s="70"/>
      <c r="BL92" s="70"/>
      <c r="BM92" s="70"/>
      <c r="BN92" s="70"/>
      <c r="BO92" s="70"/>
      <c r="BP92" s="70"/>
      <c r="BQ92" s="70"/>
      <c r="BR92" s="70"/>
      <c r="BS92" s="70"/>
      <c r="BT92" s="70"/>
      <c r="BU92" s="70"/>
      <c r="BV92" s="70"/>
      <c r="BW92" s="70"/>
      <c r="BX92" s="71" t="s">
        <v>31</v>
      </c>
      <c r="BY92" s="71"/>
      <c r="BZ92" s="71"/>
      <c r="CA92" s="71"/>
      <c r="CB92" s="71"/>
      <c r="CC92" s="71"/>
      <c r="CD92" s="71"/>
      <c r="CE92" s="71"/>
      <c r="CF92" s="71" t="s">
        <v>141</v>
      </c>
      <c r="CG92" s="71"/>
      <c r="CH92" s="71"/>
      <c r="CI92" s="71"/>
      <c r="CJ92" s="71"/>
      <c r="CK92" s="71"/>
      <c r="CL92" s="71"/>
      <c r="CM92" s="71"/>
      <c r="CN92" s="71"/>
      <c r="CO92" s="71"/>
      <c r="CP92" s="71"/>
      <c r="CQ92" s="71"/>
      <c r="CR92" s="71"/>
      <c r="CS92" s="50" t="s">
        <v>360</v>
      </c>
      <c r="CT92" s="69">
        <f>DG92+DT92+EG92</f>
        <v>20000</v>
      </c>
      <c r="CU92" s="69"/>
      <c r="CV92" s="69"/>
      <c r="CW92" s="69"/>
      <c r="CX92" s="69"/>
      <c r="CY92" s="69"/>
      <c r="CZ92" s="69"/>
      <c r="DA92" s="69"/>
      <c r="DB92" s="69"/>
      <c r="DC92" s="69"/>
      <c r="DD92" s="69"/>
      <c r="DE92" s="69"/>
      <c r="DF92" s="69"/>
      <c r="DG92" s="69">
        <v>0</v>
      </c>
      <c r="DH92" s="69"/>
      <c r="DI92" s="69"/>
      <c r="DJ92" s="69"/>
      <c r="DK92" s="69"/>
      <c r="DL92" s="69"/>
      <c r="DM92" s="69"/>
      <c r="DN92" s="69"/>
      <c r="DO92" s="69"/>
      <c r="DP92" s="69"/>
      <c r="DQ92" s="69"/>
      <c r="DR92" s="69"/>
      <c r="DS92" s="69"/>
      <c r="DT92" s="69">
        <v>0</v>
      </c>
      <c r="DU92" s="69"/>
      <c r="DV92" s="69"/>
      <c r="DW92" s="69"/>
      <c r="DX92" s="69"/>
      <c r="DY92" s="69"/>
      <c r="DZ92" s="69"/>
      <c r="EA92" s="69"/>
      <c r="EB92" s="69"/>
      <c r="EC92" s="69"/>
      <c r="ED92" s="69"/>
      <c r="EE92" s="69"/>
      <c r="EF92" s="69"/>
      <c r="EG92" s="69">
        <v>20000</v>
      </c>
      <c r="EH92" s="69"/>
      <c r="EI92" s="69"/>
      <c r="EJ92" s="69"/>
      <c r="EK92" s="69"/>
      <c r="EL92" s="69"/>
      <c r="EM92" s="69"/>
      <c r="EN92" s="69"/>
      <c r="EO92" s="69"/>
      <c r="EP92" s="69"/>
      <c r="EQ92" s="69"/>
      <c r="ER92" s="69"/>
      <c r="ES92" s="69"/>
    </row>
    <row r="93" spans="1:149" ht="11.25" customHeight="1">
      <c r="A93" s="78" t="s">
        <v>267</v>
      </c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  <c r="AI93" s="78"/>
      <c r="AJ93" s="78"/>
      <c r="AK93" s="78"/>
      <c r="AL93" s="78"/>
      <c r="AM93" s="78"/>
      <c r="AN93" s="78"/>
      <c r="AO93" s="78"/>
      <c r="AP93" s="78"/>
      <c r="AQ93" s="78"/>
      <c r="AR93" s="78"/>
      <c r="AS93" s="78"/>
      <c r="AT93" s="78"/>
      <c r="AU93" s="78"/>
      <c r="AV93" s="78"/>
      <c r="AW93" s="78"/>
      <c r="AX93" s="78"/>
      <c r="AY93" s="78"/>
      <c r="AZ93" s="78"/>
      <c r="BA93" s="78"/>
      <c r="BB93" s="78"/>
      <c r="BC93" s="78"/>
      <c r="BD93" s="78"/>
      <c r="BE93" s="78"/>
      <c r="BF93" s="78"/>
      <c r="BG93" s="78"/>
      <c r="BH93" s="78"/>
      <c r="BI93" s="78"/>
      <c r="BJ93" s="78"/>
      <c r="BK93" s="78"/>
      <c r="BL93" s="78"/>
      <c r="BM93" s="78"/>
      <c r="BN93" s="78"/>
      <c r="BO93" s="78"/>
      <c r="BP93" s="78"/>
      <c r="BQ93" s="78"/>
      <c r="BR93" s="78"/>
      <c r="BS93" s="78"/>
      <c r="BT93" s="78"/>
      <c r="BU93" s="78"/>
      <c r="BV93" s="78"/>
      <c r="BW93" s="78"/>
      <c r="BX93" s="67" t="s">
        <v>31</v>
      </c>
      <c r="BY93" s="67"/>
      <c r="BZ93" s="67"/>
      <c r="CA93" s="67"/>
      <c r="CB93" s="67"/>
      <c r="CC93" s="67"/>
      <c r="CD93" s="67"/>
      <c r="CE93" s="67"/>
      <c r="CF93" s="67" t="s">
        <v>141</v>
      </c>
      <c r="CG93" s="67"/>
      <c r="CH93" s="67"/>
      <c r="CI93" s="67"/>
      <c r="CJ93" s="67"/>
      <c r="CK93" s="67"/>
      <c r="CL93" s="67"/>
      <c r="CM93" s="67"/>
      <c r="CN93" s="67"/>
      <c r="CO93" s="67"/>
      <c r="CP93" s="67"/>
      <c r="CQ93" s="67"/>
      <c r="CR93" s="67"/>
      <c r="CS93" s="23" t="s">
        <v>272</v>
      </c>
      <c r="CT93" s="68">
        <f t="shared" si="2"/>
        <v>14342424.7</v>
      </c>
      <c r="CU93" s="68"/>
      <c r="CV93" s="68"/>
      <c r="CW93" s="68"/>
      <c r="CX93" s="68"/>
      <c r="CY93" s="68"/>
      <c r="CZ93" s="68"/>
      <c r="DA93" s="68"/>
      <c r="DB93" s="68"/>
      <c r="DC93" s="68"/>
      <c r="DD93" s="68"/>
      <c r="DE93" s="68"/>
      <c r="DF93" s="68"/>
      <c r="DG93" s="68">
        <f>63746.03</f>
        <v>63746.03</v>
      </c>
      <c r="DH93" s="68"/>
      <c r="DI93" s="68"/>
      <c r="DJ93" s="68"/>
      <c r="DK93" s="68"/>
      <c r="DL93" s="68"/>
      <c r="DM93" s="68"/>
      <c r="DN93" s="68"/>
      <c r="DO93" s="68"/>
      <c r="DP93" s="68"/>
      <c r="DQ93" s="68"/>
      <c r="DR93" s="68"/>
      <c r="DS93" s="68"/>
      <c r="DT93" s="68">
        <f>500000+12942573.61-232000-19570.94</f>
        <v>13191002.67</v>
      </c>
      <c r="DU93" s="68"/>
      <c r="DV93" s="68"/>
      <c r="DW93" s="68"/>
      <c r="DX93" s="68"/>
      <c r="DY93" s="68"/>
      <c r="DZ93" s="68"/>
      <c r="EA93" s="68"/>
      <c r="EB93" s="68"/>
      <c r="EC93" s="68"/>
      <c r="ED93" s="68"/>
      <c r="EE93" s="68"/>
      <c r="EF93" s="68"/>
      <c r="EG93" s="68">
        <f>1015840+71836</f>
        <v>1087676</v>
      </c>
      <c r="EH93" s="68"/>
      <c r="EI93" s="68"/>
      <c r="EJ93" s="68"/>
      <c r="EK93" s="68"/>
      <c r="EL93" s="68"/>
      <c r="EM93" s="68"/>
      <c r="EN93" s="68"/>
      <c r="EO93" s="68"/>
      <c r="EP93" s="68"/>
      <c r="EQ93" s="68"/>
      <c r="ER93" s="68"/>
      <c r="ES93" s="68"/>
    </row>
    <row r="94" spans="1:149" ht="11.25" customHeight="1">
      <c r="A94" s="78" t="s">
        <v>311</v>
      </c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N94" s="78"/>
      <c r="AO94" s="78"/>
      <c r="AP94" s="78"/>
      <c r="AQ94" s="78"/>
      <c r="AR94" s="78"/>
      <c r="AS94" s="78"/>
      <c r="AT94" s="78"/>
      <c r="AU94" s="78"/>
      <c r="AV94" s="78"/>
      <c r="AW94" s="78"/>
      <c r="AX94" s="78"/>
      <c r="AY94" s="78"/>
      <c r="AZ94" s="78"/>
      <c r="BA94" s="78"/>
      <c r="BB94" s="78"/>
      <c r="BC94" s="78"/>
      <c r="BD94" s="78"/>
      <c r="BE94" s="78"/>
      <c r="BF94" s="78"/>
      <c r="BG94" s="78"/>
      <c r="BH94" s="78"/>
      <c r="BI94" s="78"/>
      <c r="BJ94" s="78"/>
      <c r="BK94" s="78"/>
      <c r="BL94" s="78"/>
      <c r="BM94" s="78"/>
      <c r="BN94" s="78"/>
      <c r="BO94" s="78"/>
      <c r="BP94" s="78"/>
      <c r="BQ94" s="78"/>
      <c r="BR94" s="78"/>
      <c r="BS94" s="78"/>
      <c r="BT94" s="78"/>
      <c r="BU94" s="78"/>
      <c r="BV94" s="78"/>
      <c r="BW94" s="78"/>
      <c r="BX94" s="67" t="s">
        <v>31</v>
      </c>
      <c r="BY94" s="67"/>
      <c r="BZ94" s="67"/>
      <c r="CA94" s="67"/>
      <c r="CB94" s="67"/>
      <c r="CC94" s="67"/>
      <c r="CD94" s="67"/>
      <c r="CE94" s="67"/>
      <c r="CF94" s="67" t="s">
        <v>141</v>
      </c>
      <c r="CG94" s="67"/>
      <c r="CH94" s="67"/>
      <c r="CI94" s="67"/>
      <c r="CJ94" s="67"/>
      <c r="CK94" s="67"/>
      <c r="CL94" s="67"/>
      <c r="CM94" s="67"/>
      <c r="CN94" s="67"/>
      <c r="CO94" s="67"/>
      <c r="CP94" s="67"/>
      <c r="CQ94" s="67"/>
      <c r="CR94" s="67"/>
      <c r="CS94" s="23" t="s">
        <v>91</v>
      </c>
      <c r="CT94" s="68">
        <f t="shared" si="2"/>
        <v>0</v>
      </c>
      <c r="CU94" s="68"/>
      <c r="CV94" s="68"/>
      <c r="CW94" s="68"/>
      <c r="CX94" s="68"/>
      <c r="CY94" s="68"/>
      <c r="CZ94" s="68"/>
      <c r="DA94" s="68"/>
      <c r="DB94" s="68"/>
      <c r="DC94" s="68"/>
      <c r="DD94" s="68"/>
      <c r="DE94" s="68"/>
      <c r="DF94" s="68"/>
      <c r="DG94" s="68">
        <v>0</v>
      </c>
      <c r="DH94" s="68"/>
      <c r="DI94" s="68"/>
      <c r="DJ94" s="68"/>
      <c r="DK94" s="68"/>
      <c r="DL94" s="68"/>
      <c r="DM94" s="68"/>
      <c r="DN94" s="68"/>
      <c r="DO94" s="68"/>
      <c r="DP94" s="68"/>
      <c r="DQ94" s="68"/>
      <c r="DR94" s="68"/>
      <c r="DS94" s="68"/>
      <c r="DT94" s="68">
        <v>0</v>
      </c>
      <c r="DU94" s="68"/>
      <c r="DV94" s="68"/>
      <c r="DW94" s="68"/>
      <c r="DX94" s="68"/>
      <c r="DY94" s="68"/>
      <c r="DZ94" s="68"/>
      <c r="EA94" s="68"/>
      <c r="EB94" s="68"/>
      <c r="EC94" s="68"/>
      <c r="ED94" s="68"/>
      <c r="EE94" s="68"/>
      <c r="EF94" s="68"/>
      <c r="EG94" s="68">
        <v>0</v>
      </c>
      <c r="EH94" s="68"/>
      <c r="EI94" s="68"/>
      <c r="EJ94" s="68"/>
      <c r="EK94" s="68"/>
      <c r="EL94" s="68"/>
      <c r="EM94" s="68"/>
      <c r="EN94" s="68"/>
      <c r="EO94" s="68"/>
      <c r="EP94" s="68"/>
      <c r="EQ94" s="68"/>
      <c r="ER94" s="68"/>
      <c r="ES94" s="68"/>
    </row>
    <row r="95" spans="1:149" ht="11.25" customHeight="1">
      <c r="A95" s="78" t="s">
        <v>312</v>
      </c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78"/>
      <c r="AI95" s="78"/>
      <c r="AJ95" s="78"/>
      <c r="AK95" s="78"/>
      <c r="AL95" s="78"/>
      <c r="AM95" s="78"/>
      <c r="AN95" s="78"/>
      <c r="AO95" s="78"/>
      <c r="AP95" s="78"/>
      <c r="AQ95" s="78"/>
      <c r="AR95" s="78"/>
      <c r="AS95" s="78"/>
      <c r="AT95" s="78"/>
      <c r="AU95" s="78"/>
      <c r="AV95" s="78"/>
      <c r="AW95" s="78"/>
      <c r="AX95" s="78"/>
      <c r="AY95" s="78"/>
      <c r="AZ95" s="78"/>
      <c r="BA95" s="78"/>
      <c r="BB95" s="78"/>
      <c r="BC95" s="78"/>
      <c r="BD95" s="78"/>
      <c r="BE95" s="78"/>
      <c r="BF95" s="78"/>
      <c r="BG95" s="78"/>
      <c r="BH95" s="78"/>
      <c r="BI95" s="78"/>
      <c r="BJ95" s="78"/>
      <c r="BK95" s="78"/>
      <c r="BL95" s="78"/>
      <c r="BM95" s="78"/>
      <c r="BN95" s="78"/>
      <c r="BO95" s="78"/>
      <c r="BP95" s="78"/>
      <c r="BQ95" s="78"/>
      <c r="BR95" s="78"/>
      <c r="BS95" s="78"/>
      <c r="BT95" s="78"/>
      <c r="BU95" s="78"/>
      <c r="BV95" s="78"/>
      <c r="BW95" s="78"/>
      <c r="BX95" s="67" t="s">
        <v>31</v>
      </c>
      <c r="BY95" s="67"/>
      <c r="BZ95" s="67"/>
      <c r="CA95" s="67"/>
      <c r="CB95" s="67"/>
      <c r="CC95" s="67"/>
      <c r="CD95" s="67"/>
      <c r="CE95" s="67"/>
      <c r="CF95" s="67" t="s">
        <v>141</v>
      </c>
      <c r="CG95" s="67"/>
      <c r="CH95" s="67"/>
      <c r="CI95" s="67"/>
      <c r="CJ95" s="67"/>
      <c r="CK95" s="67"/>
      <c r="CL95" s="67"/>
      <c r="CM95" s="67"/>
      <c r="CN95" s="67"/>
      <c r="CO95" s="67"/>
      <c r="CP95" s="67"/>
      <c r="CQ95" s="67"/>
      <c r="CR95" s="67"/>
      <c r="CS95" s="23" t="s">
        <v>309</v>
      </c>
      <c r="CT95" s="68">
        <f t="shared" si="2"/>
        <v>20000</v>
      </c>
      <c r="CU95" s="68"/>
      <c r="CV95" s="68"/>
      <c r="CW95" s="68"/>
      <c r="CX95" s="68"/>
      <c r="CY95" s="68"/>
      <c r="CZ95" s="68"/>
      <c r="DA95" s="68"/>
      <c r="DB95" s="68"/>
      <c r="DC95" s="68"/>
      <c r="DD95" s="68"/>
      <c r="DE95" s="68"/>
      <c r="DF95" s="68"/>
      <c r="DG95" s="68">
        <v>0</v>
      </c>
      <c r="DH95" s="68"/>
      <c r="DI95" s="68"/>
      <c r="DJ95" s="68"/>
      <c r="DK95" s="68"/>
      <c r="DL95" s="68"/>
      <c r="DM95" s="68"/>
      <c r="DN95" s="68"/>
      <c r="DO95" s="68"/>
      <c r="DP95" s="68"/>
      <c r="DQ95" s="68"/>
      <c r="DR95" s="68"/>
      <c r="DS95" s="68"/>
      <c r="DT95" s="68">
        <v>0</v>
      </c>
      <c r="DU95" s="68"/>
      <c r="DV95" s="68"/>
      <c r="DW95" s="68"/>
      <c r="DX95" s="68"/>
      <c r="DY95" s="68"/>
      <c r="DZ95" s="68"/>
      <c r="EA95" s="68"/>
      <c r="EB95" s="68"/>
      <c r="EC95" s="68"/>
      <c r="ED95" s="68"/>
      <c r="EE95" s="68"/>
      <c r="EF95" s="68"/>
      <c r="EG95" s="68">
        <f>1510+18490</f>
        <v>20000</v>
      </c>
      <c r="EH95" s="68"/>
      <c r="EI95" s="68"/>
      <c r="EJ95" s="68"/>
      <c r="EK95" s="68"/>
      <c r="EL95" s="68"/>
      <c r="EM95" s="68"/>
      <c r="EN95" s="68"/>
      <c r="EO95" s="68"/>
      <c r="EP95" s="68"/>
      <c r="EQ95" s="68"/>
      <c r="ER95" s="68"/>
      <c r="ES95" s="68"/>
    </row>
    <row r="96" spans="1:149" ht="11.25" customHeight="1">
      <c r="A96" s="78" t="s">
        <v>330</v>
      </c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 s="78"/>
      <c r="AF96" s="78"/>
      <c r="AG96" s="78"/>
      <c r="AH96" s="78"/>
      <c r="AI96" s="78"/>
      <c r="AJ96" s="78"/>
      <c r="AK96" s="78"/>
      <c r="AL96" s="78"/>
      <c r="AM96" s="78"/>
      <c r="AN96" s="78"/>
      <c r="AO96" s="78"/>
      <c r="AP96" s="78"/>
      <c r="AQ96" s="78"/>
      <c r="AR96" s="78"/>
      <c r="AS96" s="78"/>
      <c r="AT96" s="78"/>
      <c r="AU96" s="78"/>
      <c r="AV96" s="78"/>
      <c r="AW96" s="78"/>
      <c r="AX96" s="78"/>
      <c r="AY96" s="78"/>
      <c r="AZ96" s="78"/>
      <c r="BA96" s="78"/>
      <c r="BB96" s="78"/>
      <c r="BC96" s="78"/>
      <c r="BD96" s="78"/>
      <c r="BE96" s="78"/>
      <c r="BF96" s="78"/>
      <c r="BG96" s="78"/>
      <c r="BH96" s="78"/>
      <c r="BI96" s="78"/>
      <c r="BJ96" s="78"/>
      <c r="BK96" s="78"/>
      <c r="BL96" s="78"/>
      <c r="BM96" s="78"/>
      <c r="BN96" s="78"/>
      <c r="BO96" s="78"/>
      <c r="BP96" s="78"/>
      <c r="BQ96" s="78"/>
      <c r="BR96" s="78"/>
      <c r="BS96" s="78"/>
      <c r="BT96" s="78"/>
      <c r="BU96" s="78"/>
      <c r="BV96" s="78"/>
      <c r="BW96" s="78"/>
      <c r="BX96" s="67" t="s">
        <v>31</v>
      </c>
      <c r="BY96" s="67"/>
      <c r="BZ96" s="67"/>
      <c r="CA96" s="67"/>
      <c r="CB96" s="67"/>
      <c r="CC96" s="67"/>
      <c r="CD96" s="67"/>
      <c r="CE96" s="67"/>
      <c r="CF96" s="67" t="s">
        <v>141</v>
      </c>
      <c r="CG96" s="67"/>
      <c r="CH96" s="67"/>
      <c r="CI96" s="67"/>
      <c r="CJ96" s="67"/>
      <c r="CK96" s="67"/>
      <c r="CL96" s="67"/>
      <c r="CM96" s="67"/>
      <c r="CN96" s="67"/>
      <c r="CO96" s="67"/>
      <c r="CP96" s="67"/>
      <c r="CQ96" s="67"/>
      <c r="CR96" s="67"/>
      <c r="CS96" s="23" t="s">
        <v>331</v>
      </c>
      <c r="CT96" s="68">
        <f>DG96+DT96+EG96</f>
        <v>71695.16</v>
      </c>
      <c r="CU96" s="68"/>
      <c r="CV96" s="68"/>
      <c r="CW96" s="68"/>
      <c r="CX96" s="68"/>
      <c r="CY96" s="68"/>
      <c r="CZ96" s="68"/>
      <c r="DA96" s="68"/>
      <c r="DB96" s="68"/>
      <c r="DC96" s="68"/>
      <c r="DD96" s="68"/>
      <c r="DE96" s="68"/>
      <c r="DF96" s="68"/>
      <c r="DG96" s="68">
        <f>56703.26-5000</f>
        <v>51703.26</v>
      </c>
      <c r="DH96" s="68"/>
      <c r="DI96" s="68"/>
      <c r="DJ96" s="68"/>
      <c r="DK96" s="68"/>
      <c r="DL96" s="68"/>
      <c r="DM96" s="68"/>
      <c r="DN96" s="68"/>
      <c r="DO96" s="68"/>
      <c r="DP96" s="68"/>
      <c r="DQ96" s="68"/>
      <c r="DR96" s="68"/>
      <c r="DS96" s="68"/>
      <c r="DT96" s="68">
        <v>0</v>
      </c>
      <c r="DU96" s="68"/>
      <c r="DV96" s="68"/>
      <c r="DW96" s="68"/>
      <c r="DX96" s="68"/>
      <c r="DY96" s="68"/>
      <c r="DZ96" s="68"/>
      <c r="EA96" s="68"/>
      <c r="EB96" s="68"/>
      <c r="EC96" s="68"/>
      <c r="ED96" s="68"/>
      <c r="EE96" s="68"/>
      <c r="EF96" s="68"/>
      <c r="EG96" s="68">
        <v>19991.9</v>
      </c>
      <c r="EH96" s="68"/>
      <c r="EI96" s="68"/>
      <c r="EJ96" s="68"/>
      <c r="EK96" s="68"/>
      <c r="EL96" s="68"/>
      <c r="EM96" s="68"/>
      <c r="EN96" s="68"/>
      <c r="EO96" s="68"/>
      <c r="EP96" s="68"/>
      <c r="EQ96" s="68"/>
      <c r="ER96" s="68"/>
      <c r="ES96" s="68"/>
    </row>
    <row r="97" spans="1:149" ht="11.25" customHeight="1">
      <c r="A97" s="78" t="s">
        <v>289</v>
      </c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N97" s="78"/>
      <c r="AO97" s="78"/>
      <c r="AP97" s="78"/>
      <c r="AQ97" s="78"/>
      <c r="AR97" s="78"/>
      <c r="AS97" s="78"/>
      <c r="AT97" s="78"/>
      <c r="AU97" s="78"/>
      <c r="AV97" s="78"/>
      <c r="AW97" s="78"/>
      <c r="AX97" s="78"/>
      <c r="AY97" s="78"/>
      <c r="AZ97" s="78"/>
      <c r="BA97" s="78"/>
      <c r="BB97" s="78"/>
      <c r="BC97" s="78"/>
      <c r="BD97" s="78"/>
      <c r="BE97" s="78"/>
      <c r="BF97" s="78"/>
      <c r="BG97" s="78"/>
      <c r="BH97" s="78"/>
      <c r="BI97" s="78"/>
      <c r="BJ97" s="78"/>
      <c r="BK97" s="78"/>
      <c r="BL97" s="78"/>
      <c r="BM97" s="78"/>
      <c r="BN97" s="78"/>
      <c r="BO97" s="78"/>
      <c r="BP97" s="78"/>
      <c r="BQ97" s="78"/>
      <c r="BR97" s="78"/>
      <c r="BS97" s="78"/>
      <c r="BT97" s="78"/>
      <c r="BU97" s="78"/>
      <c r="BV97" s="78"/>
      <c r="BW97" s="78"/>
      <c r="BX97" s="67" t="s">
        <v>31</v>
      </c>
      <c r="BY97" s="67"/>
      <c r="BZ97" s="67"/>
      <c r="CA97" s="67"/>
      <c r="CB97" s="67"/>
      <c r="CC97" s="67"/>
      <c r="CD97" s="67"/>
      <c r="CE97" s="67"/>
      <c r="CF97" s="67" t="s">
        <v>141</v>
      </c>
      <c r="CG97" s="67"/>
      <c r="CH97" s="67"/>
      <c r="CI97" s="67"/>
      <c r="CJ97" s="67"/>
      <c r="CK97" s="67"/>
      <c r="CL97" s="67"/>
      <c r="CM97" s="67"/>
      <c r="CN97" s="67"/>
      <c r="CO97" s="67"/>
      <c r="CP97" s="67"/>
      <c r="CQ97" s="67"/>
      <c r="CR97" s="67"/>
      <c r="CS97" s="23" t="s">
        <v>276</v>
      </c>
      <c r="CT97" s="68">
        <f t="shared" si="2"/>
        <v>687738.5499999999</v>
      </c>
      <c r="CU97" s="68"/>
      <c r="CV97" s="68"/>
      <c r="CW97" s="68"/>
      <c r="CX97" s="68"/>
      <c r="CY97" s="68"/>
      <c r="CZ97" s="68"/>
      <c r="DA97" s="68"/>
      <c r="DB97" s="68"/>
      <c r="DC97" s="68"/>
      <c r="DD97" s="68"/>
      <c r="DE97" s="68"/>
      <c r="DF97" s="68"/>
      <c r="DG97" s="68">
        <f>35181.09+50000</f>
        <v>85181.09</v>
      </c>
      <c r="DH97" s="68"/>
      <c r="DI97" s="68"/>
      <c r="DJ97" s="68"/>
      <c r="DK97" s="68"/>
      <c r="DL97" s="68"/>
      <c r="DM97" s="68"/>
      <c r="DN97" s="68"/>
      <c r="DO97" s="68"/>
      <c r="DP97" s="68"/>
      <c r="DQ97" s="68"/>
      <c r="DR97" s="68"/>
      <c r="DS97" s="68"/>
      <c r="DT97" s="68">
        <v>0</v>
      </c>
      <c r="DU97" s="68"/>
      <c r="DV97" s="68"/>
      <c r="DW97" s="68"/>
      <c r="DX97" s="68"/>
      <c r="DY97" s="68"/>
      <c r="DZ97" s="68"/>
      <c r="EA97" s="68"/>
      <c r="EB97" s="68"/>
      <c r="EC97" s="68"/>
      <c r="ED97" s="68"/>
      <c r="EE97" s="68"/>
      <c r="EF97" s="68"/>
      <c r="EG97" s="68">
        <f>82089.22+520468.24</f>
        <v>602557.46</v>
      </c>
      <c r="EH97" s="68"/>
      <c r="EI97" s="68"/>
      <c r="EJ97" s="68"/>
      <c r="EK97" s="68"/>
      <c r="EL97" s="68"/>
      <c r="EM97" s="68"/>
      <c r="EN97" s="68"/>
      <c r="EO97" s="68"/>
      <c r="EP97" s="68"/>
      <c r="EQ97" s="68"/>
      <c r="ER97" s="68"/>
      <c r="ES97" s="68"/>
    </row>
    <row r="98" spans="1:149" ht="11.25" customHeight="1">
      <c r="A98" s="78" t="s">
        <v>290</v>
      </c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  <c r="AJ98" s="78"/>
      <c r="AK98" s="78"/>
      <c r="AL98" s="78"/>
      <c r="AM98" s="78"/>
      <c r="AN98" s="78"/>
      <c r="AO98" s="78"/>
      <c r="AP98" s="78"/>
      <c r="AQ98" s="78"/>
      <c r="AR98" s="78"/>
      <c r="AS98" s="78"/>
      <c r="AT98" s="78"/>
      <c r="AU98" s="78"/>
      <c r="AV98" s="78"/>
      <c r="AW98" s="78"/>
      <c r="AX98" s="78"/>
      <c r="AY98" s="78"/>
      <c r="AZ98" s="78"/>
      <c r="BA98" s="78"/>
      <c r="BB98" s="78"/>
      <c r="BC98" s="78"/>
      <c r="BD98" s="78"/>
      <c r="BE98" s="78"/>
      <c r="BF98" s="78"/>
      <c r="BG98" s="78"/>
      <c r="BH98" s="78"/>
      <c r="BI98" s="78"/>
      <c r="BJ98" s="78"/>
      <c r="BK98" s="78"/>
      <c r="BL98" s="78"/>
      <c r="BM98" s="78"/>
      <c r="BN98" s="78"/>
      <c r="BO98" s="78"/>
      <c r="BP98" s="78"/>
      <c r="BQ98" s="78"/>
      <c r="BR98" s="78"/>
      <c r="BS98" s="78"/>
      <c r="BT98" s="78"/>
      <c r="BU98" s="78"/>
      <c r="BV98" s="78"/>
      <c r="BW98" s="78"/>
      <c r="BX98" s="67" t="s">
        <v>31</v>
      </c>
      <c r="BY98" s="67"/>
      <c r="BZ98" s="67"/>
      <c r="CA98" s="67"/>
      <c r="CB98" s="67"/>
      <c r="CC98" s="67"/>
      <c r="CD98" s="67"/>
      <c r="CE98" s="67"/>
      <c r="CF98" s="67" t="s">
        <v>141</v>
      </c>
      <c r="CG98" s="67"/>
      <c r="CH98" s="67"/>
      <c r="CI98" s="67"/>
      <c r="CJ98" s="67"/>
      <c r="CK98" s="67"/>
      <c r="CL98" s="67"/>
      <c r="CM98" s="67"/>
      <c r="CN98" s="67"/>
      <c r="CO98" s="67"/>
      <c r="CP98" s="67"/>
      <c r="CQ98" s="67"/>
      <c r="CR98" s="67"/>
      <c r="CS98" s="23" t="s">
        <v>277</v>
      </c>
      <c r="CT98" s="68">
        <f t="shared" si="2"/>
        <v>631480.01</v>
      </c>
      <c r="CU98" s="68"/>
      <c r="CV98" s="68"/>
      <c r="CW98" s="68"/>
      <c r="CX98" s="68"/>
      <c r="CY98" s="68"/>
      <c r="CZ98" s="68"/>
      <c r="DA98" s="68"/>
      <c r="DB98" s="68"/>
      <c r="DC98" s="68"/>
      <c r="DD98" s="68"/>
      <c r="DE98" s="68"/>
      <c r="DF98" s="68"/>
      <c r="DG98" s="68">
        <v>5000</v>
      </c>
      <c r="DH98" s="68"/>
      <c r="DI98" s="68"/>
      <c r="DJ98" s="68"/>
      <c r="DK98" s="68"/>
      <c r="DL98" s="68"/>
      <c r="DM98" s="68"/>
      <c r="DN98" s="68"/>
      <c r="DO98" s="68"/>
      <c r="DP98" s="68"/>
      <c r="DQ98" s="68"/>
      <c r="DR98" s="68"/>
      <c r="DS98" s="68"/>
      <c r="DT98" s="68">
        <v>232000</v>
      </c>
      <c r="DU98" s="68"/>
      <c r="DV98" s="68"/>
      <c r="DW98" s="68"/>
      <c r="DX98" s="68"/>
      <c r="DY98" s="68"/>
      <c r="DZ98" s="68"/>
      <c r="EA98" s="68"/>
      <c r="EB98" s="68"/>
      <c r="EC98" s="68"/>
      <c r="ED98" s="68"/>
      <c r="EE98" s="68"/>
      <c r="EF98" s="68"/>
      <c r="EG98" s="68">
        <f>94480.01+300000</f>
        <v>394480.01</v>
      </c>
      <c r="EH98" s="68"/>
      <c r="EI98" s="68"/>
      <c r="EJ98" s="68"/>
      <c r="EK98" s="68"/>
      <c r="EL98" s="68"/>
      <c r="EM98" s="68"/>
      <c r="EN98" s="68"/>
      <c r="EO98" s="68"/>
      <c r="EP98" s="68"/>
      <c r="EQ98" s="68"/>
      <c r="ER98" s="68"/>
      <c r="ES98" s="68"/>
    </row>
    <row r="99" spans="1:149" ht="11.25" customHeight="1">
      <c r="A99" s="78" t="s">
        <v>291</v>
      </c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78"/>
      <c r="AE99" s="78"/>
      <c r="AF99" s="78"/>
      <c r="AG99" s="78"/>
      <c r="AH99" s="78"/>
      <c r="AI99" s="78"/>
      <c r="AJ99" s="78"/>
      <c r="AK99" s="78"/>
      <c r="AL99" s="78"/>
      <c r="AM99" s="78"/>
      <c r="AN99" s="78"/>
      <c r="AO99" s="78"/>
      <c r="AP99" s="78"/>
      <c r="AQ99" s="78"/>
      <c r="AR99" s="78"/>
      <c r="AS99" s="78"/>
      <c r="AT99" s="78"/>
      <c r="AU99" s="78"/>
      <c r="AV99" s="78"/>
      <c r="AW99" s="78"/>
      <c r="AX99" s="78"/>
      <c r="AY99" s="78"/>
      <c r="AZ99" s="78"/>
      <c r="BA99" s="78"/>
      <c r="BB99" s="78"/>
      <c r="BC99" s="78"/>
      <c r="BD99" s="78"/>
      <c r="BE99" s="78"/>
      <c r="BF99" s="78"/>
      <c r="BG99" s="78"/>
      <c r="BH99" s="78"/>
      <c r="BI99" s="78"/>
      <c r="BJ99" s="78"/>
      <c r="BK99" s="78"/>
      <c r="BL99" s="78"/>
      <c r="BM99" s="78"/>
      <c r="BN99" s="78"/>
      <c r="BO99" s="78"/>
      <c r="BP99" s="78"/>
      <c r="BQ99" s="78"/>
      <c r="BR99" s="78"/>
      <c r="BS99" s="78"/>
      <c r="BT99" s="78"/>
      <c r="BU99" s="78"/>
      <c r="BV99" s="78"/>
      <c r="BW99" s="78"/>
      <c r="BX99" s="67" t="s">
        <v>31</v>
      </c>
      <c r="BY99" s="67"/>
      <c r="BZ99" s="67"/>
      <c r="CA99" s="67"/>
      <c r="CB99" s="67"/>
      <c r="CC99" s="67"/>
      <c r="CD99" s="67"/>
      <c r="CE99" s="67"/>
      <c r="CF99" s="67" t="s">
        <v>141</v>
      </c>
      <c r="CG99" s="67"/>
      <c r="CH99" s="67"/>
      <c r="CI99" s="67"/>
      <c r="CJ99" s="67"/>
      <c r="CK99" s="67"/>
      <c r="CL99" s="67"/>
      <c r="CM99" s="67"/>
      <c r="CN99" s="67"/>
      <c r="CO99" s="67"/>
      <c r="CP99" s="67"/>
      <c r="CQ99" s="67"/>
      <c r="CR99" s="67"/>
      <c r="CS99" s="23" t="s">
        <v>278</v>
      </c>
      <c r="CT99" s="68">
        <f t="shared" si="2"/>
        <v>791567.6599999999</v>
      </c>
      <c r="CU99" s="68"/>
      <c r="CV99" s="68"/>
      <c r="CW99" s="68"/>
      <c r="CX99" s="68"/>
      <c r="CY99" s="68"/>
      <c r="CZ99" s="68"/>
      <c r="DA99" s="68"/>
      <c r="DB99" s="68"/>
      <c r="DC99" s="68"/>
      <c r="DD99" s="68"/>
      <c r="DE99" s="68"/>
      <c r="DF99" s="68"/>
      <c r="DG99" s="68">
        <v>187729.96</v>
      </c>
      <c r="DH99" s="68"/>
      <c r="DI99" s="68"/>
      <c r="DJ99" s="68"/>
      <c r="DK99" s="68"/>
      <c r="DL99" s="68"/>
      <c r="DM99" s="68"/>
      <c r="DN99" s="68"/>
      <c r="DO99" s="68"/>
      <c r="DP99" s="68"/>
      <c r="DQ99" s="68"/>
      <c r="DR99" s="68"/>
      <c r="DS99" s="68"/>
      <c r="DT99" s="68">
        <v>0</v>
      </c>
      <c r="DU99" s="68"/>
      <c r="DV99" s="68"/>
      <c r="DW99" s="68"/>
      <c r="DX99" s="68"/>
      <c r="DY99" s="68"/>
      <c r="DZ99" s="68"/>
      <c r="EA99" s="68"/>
      <c r="EB99" s="68"/>
      <c r="EC99" s="68"/>
      <c r="ED99" s="68"/>
      <c r="EE99" s="68"/>
      <c r="EF99" s="68"/>
      <c r="EG99" s="68">
        <f>903837.7-300000</f>
        <v>603837.7</v>
      </c>
      <c r="EH99" s="68"/>
      <c r="EI99" s="68"/>
      <c r="EJ99" s="68"/>
      <c r="EK99" s="68"/>
      <c r="EL99" s="68"/>
      <c r="EM99" s="68"/>
      <c r="EN99" s="68"/>
      <c r="EO99" s="68"/>
      <c r="EP99" s="68"/>
      <c r="EQ99" s="68"/>
      <c r="ER99" s="68"/>
      <c r="ES99" s="68"/>
    </row>
    <row r="100" spans="1:149" ht="11.25" customHeight="1">
      <c r="A100" s="78" t="s">
        <v>313</v>
      </c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  <c r="AD100" s="78"/>
      <c r="AE100" s="78"/>
      <c r="AF100" s="78"/>
      <c r="AG100" s="78"/>
      <c r="AH100" s="78"/>
      <c r="AI100" s="78"/>
      <c r="AJ100" s="78"/>
      <c r="AK100" s="78"/>
      <c r="AL100" s="78"/>
      <c r="AM100" s="78"/>
      <c r="AN100" s="78"/>
      <c r="AO100" s="78"/>
      <c r="AP100" s="78"/>
      <c r="AQ100" s="78"/>
      <c r="AR100" s="78"/>
      <c r="AS100" s="78"/>
      <c r="AT100" s="78"/>
      <c r="AU100" s="78"/>
      <c r="AV100" s="78"/>
      <c r="AW100" s="78"/>
      <c r="AX100" s="78"/>
      <c r="AY100" s="78"/>
      <c r="AZ100" s="78"/>
      <c r="BA100" s="78"/>
      <c r="BB100" s="78"/>
      <c r="BC100" s="78"/>
      <c r="BD100" s="78"/>
      <c r="BE100" s="78"/>
      <c r="BF100" s="78"/>
      <c r="BG100" s="78"/>
      <c r="BH100" s="78"/>
      <c r="BI100" s="78"/>
      <c r="BJ100" s="78"/>
      <c r="BK100" s="78"/>
      <c r="BL100" s="78"/>
      <c r="BM100" s="78"/>
      <c r="BN100" s="78"/>
      <c r="BO100" s="78"/>
      <c r="BP100" s="78"/>
      <c r="BQ100" s="78"/>
      <c r="BR100" s="78"/>
      <c r="BS100" s="78"/>
      <c r="BT100" s="78"/>
      <c r="BU100" s="78"/>
      <c r="BV100" s="78"/>
      <c r="BW100" s="78"/>
      <c r="BX100" s="67" t="s">
        <v>31</v>
      </c>
      <c r="BY100" s="67"/>
      <c r="BZ100" s="67"/>
      <c r="CA100" s="67"/>
      <c r="CB100" s="67"/>
      <c r="CC100" s="67"/>
      <c r="CD100" s="67"/>
      <c r="CE100" s="67"/>
      <c r="CF100" s="67" t="s">
        <v>141</v>
      </c>
      <c r="CG100" s="67"/>
      <c r="CH100" s="67"/>
      <c r="CI100" s="67"/>
      <c r="CJ100" s="67"/>
      <c r="CK100" s="67"/>
      <c r="CL100" s="67"/>
      <c r="CM100" s="67"/>
      <c r="CN100" s="67"/>
      <c r="CO100" s="67"/>
      <c r="CP100" s="67"/>
      <c r="CQ100" s="67"/>
      <c r="CR100" s="67"/>
      <c r="CS100" s="23" t="s">
        <v>310</v>
      </c>
      <c r="CT100" s="68">
        <f t="shared" si="2"/>
        <v>137772.19</v>
      </c>
      <c r="CU100" s="68"/>
      <c r="CV100" s="68"/>
      <c r="CW100" s="68"/>
      <c r="CX100" s="68"/>
      <c r="CY100" s="68"/>
      <c r="CZ100" s="68"/>
      <c r="DA100" s="68"/>
      <c r="DB100" s="68"/>
      <c r="DC100" s="68"/>
      <c r="DD100" s="68"/>
      <c r="DE100" s="68"/>
      <c r="DF100" s="68"/>
      <c r="DG100" s="68">
        <v>0</v>
      </c>
      <c r="DH100" s="68"/>
      <c r="DI100" s="68"/>
      <c r="DJ100" s="68"/>
      <c r="DK100" s="68"/>
      <c r="DL100" s="68"/>
      <c r="DM100" s="68"/>
      <c r="DN100" s="68"/>
      <c r="DO100" s="68"/>
      <c r="DP100" s="68"/>
      <c r="DQ100" s="68"/>
      <c r="DR100" s="68"/>
      <c r="DS100" s="68"/>
      <c r="DT100" s="68">
        <v>0</v>
      </c>
      <c r="DU100" s="68"/>
      <c r="DV100" s="68"/>
      <c r="DW100" s="68"/>
      <c r="DX100" s="68"/>
      <c r="DY100" s="68"/>
      <c r="DZ100" s="68"/>
      <c r="EA100" s="68"/>
      <c r="EB100" s="68"/>
      <c r="EC100" s="68"/>
      <c r="ED100" s="68"/>
      <c r="EE100" s="68"/>
      <c r="EF100" s="68"/>
      <c r="EG100" s="68">
        <f>95857.99+41914.2</f>
        <v>137772.19</v>
      </c>
      <c r="EH100" s="68"/>
      <c r="EI100" s="68"/>
      <c r="EJ100" s="68"/>
      <c r="EK100" s="68"/>
      <c r="EL100" s="68"/>
      <c r="EM100" s="68"/>
      <c r="EN100" s="68"/>
      <c r="EO100" s="68"/>
      <c r="EP100" s="68"/>
      <c r="EQ100" s="68"/>
      <c r="ER100" s="68"/>
      <c r="ES100" s="68"/>
    </row>
    <row r="101" spans="1:149" s="26" customFormat="1" ht="11.25" customHeight="1">
      <c r="A101" s="124" t="s">
        <v>265</v>
      </c>
      <c r="B101" s="124"/>
      <c r="C101" s="124"/>
      <c r="D101" s="124"/>
      <c r="E101" s="124"/>
      <c r="F101" s="124"/>
      <c r="G101" s="124"/>
      <c r="H101" s="124"/>
      <c r="I101" s="124"/>
      <c r="J101" s="124"/>
      <c r="K101" s="124"/>
      <c r="L101" s="124"/>
      <c r="M101" s="124"/>
      <c r="N101" s="124"/>
      <c r="O101" s="124"/>
      <c r="P101" s="124"/>
      <c r="Q101" s="124"/>
      <c r="R101" s="124"/>
      <c r="S101" s="124"/>
      <c r="T101" s="124"/>
      <c r="U101" s="124"/>
      <c r="V101" s="124"/>
      <c r="W101" s="124"/>
      <c r="X101" s="124"/>
      <c r="Y101" s="124"/>
      <c r="Z101" s="124"/>
      <c r="AA101" s="124"/>
      <c r="AB101" s="124"/>
      <c r="AC101" s="124"/>
      <c r="AD101" s="124"/>
      <c r="AE101" s="124"/>
      <c r="AF101" s="124"/>
      <c r="AG101" s="124"/>
      <c r="AH101" s="124"/>
      <c r="AI101" s="124"/>
      <c r="AJ101" s="124"/>
      <c r="AK101" s="124"/>
      <c r="AL101" s="124"/>
      <c r="AM101" s="124"/>
      <c r="AN101" s="124"/>
      <c r="AO101" s="124"/>
      <c r="AP101" s="124"/>
      <c r="AQ101" s="124"/>
      <c r="AR101" s="124"/>
      <c r="AS101" s="124"/>
      <c r="AT101" s="124"/>
      <c r="AU101" s="124"/>
      <c r="AV101" s="124"/>
      <c r="AW101" s="124"/>
      <c r="AX101" s="124"/>
      <c r="AY101" s="124"/>
      <c r="AZ101" s="124"/>
      <c r="BA101" s="124"/>
      <c r="BB101" s="124"/>
      <c r="BC101" s="124"/>
      <c r="BD101" s="124"/>
      <c r="BE101" s="124"/>
      <c r="BF101" s="124"/>
      <c r="BG101" s="124"/>
      <c r="BH101" s="124"/>
      <c r="BI101" s="124"/>
      <c r="BJ101" s="124"/>
      <c r="BK101" s="124"/>
      <c r="BL101" s="124"/>
      <c r="BM101" s="124"/>
      <c r="BN101" s="124"/>
      <c r="BO101" s="124"/>
      <c r="BP101" s="124"/>
      <c r="BQ101" s="124"/>
      <c r="BR101" s="124"/>
      <c r="BS101" s="124"/>
      <c r="BT101" s="124"/>
      <c r="BU101" s="124"/>
      <c r="BV101" s="124"/>
      <c r="BW101" s="124"/>
      <c r="BX101" s="98" t="s">
        <v>31</v>
      </c>
      <c r="BY101" s="98"/>
      <c r="BZ101" s="98"/>
      <c r="CA101" s="98"/>
      <c r="CB101" s="98"/>
      <c r="CC101" s="98"/>
      <c r="CD101" s="98"/>
      <c r="CE101" s="98"/>
      <c r="CF101" s="98" t="s">
        <v>324</v>
      </c>
      <c r="CG101" s="98"/>
      <c r="CH101" s="98"/>
      <c r="CI101" s="98"/>
      <c r="CJ101" s="98"/>
      <c r="CK101" s="98"/>
      <c r="CL101" s="98"/>
      <c r="CM101" s="98"/>
      <c r="CN101" s="98"/>
      <c r="CO101" s="98"/>
      <c r="CP101" s="98"/>
      <c r="CQ101" s="98"/>
      <c r="CR101" s="98"/>
      <c r="CS101" s="28" t="s">
        <v>270</v>
      </c>
      <c r="CT101" s="89">
        <f>DG101+DT101+EG101</f>
        <v>5888441.67</v>
      </c>
      <c r="CU101" s="89"/>
      <c r="CV101" s="89"/>
      <c r="CW101" s="89"/>
      <c r="CX101" s="89"/>
      <c r="CY101" s="89"/>
      <c r="CZ101" s="89"/>
      <c r="DA101" s="89"/>
      <c r="DB101" s="89"/>
      <c r="DC101" s="89"/>
      <c r="DD101" s="89"/>
      <c r="DE101" s="89"/>
      <c r="DF101" s="89"/>
      <c r="DG101" s="89">
        <v>2263816.8</v>
      </c>
      <c r="DH101" s="89"/>
      <c r="DI101" s="89"/>
      <c r="DJ101" s="89"/>
      <c r="DK101" s="89"/>
      <c r="DL101" s="89"/>
      <c r="DM101" s="89"/>
      <c r="DN101" s="89"/>
      <c r="DO101" s="89"/>
      <c r="DP101" s="89"/>
      <c r="DQ101" s="89"/>
      <c r="DR101" s="89"/>
      <c r="DS101" s="89"/>
      <c r="DT101" s="89">
        <v>0</v>
      </c>
      <c r="DU101" s="89"/>
      <c r="DV101" s="89"/>
      <c r="DW101" s="89"/>
      <c r="DX101" s="89"/>
      <c r="DY101" s="89"/>
      <c r="DZ101" s="89"/>
      <c r="EA101" s="89"/>
      <c r="EB101" s="89"/>
      <c r="EC101" s="89"/>
      <c r="ED101" s="89"/>
      <c r="EE101" s="89"/>
      <c r="EF101" s="89"/>
      <c r="EG101" s="89">
        <v>3624624.87</v>
      </c>
      <c r="EH101" s="89"/>
      <c r="EI101" s="89"/>
      <c r="EJ101" s="89"/>
      <c r="EK101" s="89"/>
      <c r="EL101" s="89"/>
      <c r="EM101" s="89"/>
      <c r="EN101" s="89"/>
      <c r="EO101" s="89"/>
      <c r="EP101" s="89"/>
      <c r="EQ101" s="89"/>
      <c r="ER101" s="89"/>
      <c r="ES101" s="89"/>
    </row>
    <row r="102" spans="1:149" ht="11.25" customHeight="1">
      <c r="A102" s="78" t="s">
        <v>143</v>
      </c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79"/>
      <c r="AD102" s="79"/>
      <c r="AE102" s="79"/>
      <c r="AF102" s="79"/>
      <c r="AG102" s="79"/>
      <c r="AH102" s="79"/>
      <c r="AI102" s="79"/>
      <c r="AJ102" s="79"/>
      <c r="AK102" s="79"/>
      <c r="AL102" s="79"/>
      <c r="AM102" s="79"/>
      <c r="AN102" s="79"/>
      <c r="AO102" s="79"/>
      <c r="AP102" s="79"/>
      <c r="AQ102" s="79"/>
      <c r="AR102" s="79"/>
      <c r="AS102" s="79"/>
      <c r="AT102" s="79"/>
      <c r="AU102" s="79"/>
      <c r="AV102" s="79"/>
      <c r="AW102" s="79"/>
      <c r="AX102" s="79"/>
      <c r="AY102" s="79"/>
      <c r="AZ102" s="79"/>
      <c r="BA102" s="79"/>
      <c r="BB102" s="79"/>
      <c r="BC102" s="79"/>
      <c r="BD102" s="79"/>
      <c r="BE102" s="79"/>
      <c r="BF102" s="79"/>
      <c r="BG102" s="79"/>
      <c r="BH102" s="79"/>
      <c r="BI102" s="79"/>
      <c r="BJ102" s="79"/>
      <c r="BK102" s="79"/>
      <c r="BL102" s="79"/>
      <c r="BM102" s="79"/>
      <c r="BN102" s="79"/>
      <c r="BO102" s="79"/>
      <c r="BP102" s="79"/>
      <c r="BQ102" s="79"/>
      <c r="BR102" s="79"/>
      <c r="BS102" s="79"/>
      <c r="BT102" s="79"/>
      <c r="BU102" s="79"/>
      <c r="BV102" s="79"/>
      <c r="BW102" s="79"/>
      <c r="BX102" s="67" t="s">
        <v>144</v>
      </c>
      <c r="BY102" s="67"/>
      <c r="BZ102" s="67"/>
      <c r="CA102" s="67"/>
      <c r="CB102" s="67"/>
      <c r="CC102" s="67"/>
      <c r="CD102" s="67"/>
      <c r="CE102" s="67"/>
      <c r="CF102" s="67" t="s">
        <v>145</v>
      </c>
      <c r="CG102" s="67"/>
      <c r="CH102" s="67"/>
      <c r="CI102" s="67"/>
      <c r="CJ102" s="67"/>
      <c r="CK102" s="67"/>
      <c r="CL102" s="67"/>
      <c r="CM102" s="67"/>
      <c r="CN102" s="67"/>
      <c r="CO102" s="67"/>
      <c r="CP102" s="67"/>
      <c r="CQ102" s="67"/>
      <c r="CR102" s="67"/>
      <c r="CS102" s="23"/>
      <c r="CT102" s="68"/>
      <c r="CU102" s="68"/>
      <c r="CV102" s="68"/>
      <c r="CW102" s="68"/>
      <c r="CX102" s="68"/>
      <c r="CY102" s="68"/>
      <c r="CZ102" s="68"/>
      <c r="DA102" s="68"/>
      <c r="DB102" s="68"/>
      <c r="DC102" s="68"/>
      <c r="DD102" s="68"/>
      <c r="DE102" s="68"/>
      <c r="DF102" s="68"/>
      <c r="DG102" s="68"/>
      <c r="DH102" s="68"/>
      <c r="DI102" s="68"/>
      <c r="DJ102" s="68"/>
      <c r="DK102" s="68"/>
      <c r="DL102" s="68"/>
      <c r="DM102" s="68"/>
      <c r="DN102" s="68"/>
      <c r="DO102" s="68"/>
      <c r="DP102" s="68"/>
      <c r="DQ102" s="68"/>
      <c r="DR102" s="68"/>
      <c r="DS102" s="68"/>
      <c r="DT102" s="68"/>
      <c r="DU102" s="68"/>
      <c r="DV102" s="68"/>
      <c r="DW102" s="68"/>
      <c r="DX102" s="68"/>
      <c r="DY102" s="68"/>
      <c r="DZ102" s="68"/>
      <c r="EA102" s="68"/>
      <c r="EB102" s="68"/>
      <c r="EC102" s="68"/>
      <c r="ED102" s="68"/>
      <c r="EE102" s="68"/>
      <c r="EF102" s="68"/>
      <c r="EG102" s="68"/>
      <c r="EH102" s="68"/>
      <c r="EI102" s="68"/>
      <c r="EJ102" s="68"/>
      <c r="EK102" s="68"/>
      <c r="EL102" s="68"/>
      <c r="EM102" s="68"/>
      <c r="EN102" s="68"/>
      <c r="EO102" s="68"/>
      <c r="EP102" s="68"/>
      <c r="EQ102" s="68"/>
      <c r="ER102" s="68"/>
      <c r="ES102" s="68"/>
    </row>
    <row r="103" spans="1:149" ht="24" customHeight="1">
      <c r="A103" s="119" t="s">
        <v>146</v>
      </c>
      <c r="B103" s="120"/>
      <c r="C103" s="120"/>
      <c r="D103" s="120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20"/>
      <c r="AM103" s="120"/>
      <c r="AN103" s="120"/>
      <c r="AO103" s="120"/>
      <c r="AP103" s="120"/>
      <c r="AQ103" s="120"/>
      <c r="AR103" s="120"/>
      <c r="AS103" s="120"/>
      <c r="AT103" s="120"/>
      <c r="AU103" s="120"/>
      <c r="AV103" s="120"/>
      <c r="AW103" s="120"/>
      <c r="AX103" s="120"/>
      <c r="AY103" s="120"/>
      <c r="AZ103" s="120"/>
      <c r="BA103" s="120"/>
      <c r="BB103" s="120"/>
      <c r="BC103" s="120"/>
      <c r="BD103" s="120"/>
      <c r="BE103" s="120"/>
      <c r="BF103" s="120"/>
      <c r="BG103" s="120"/>
      <c r="BH103" s="120"/>
      <c r="BI103" s="120"/>
      <c r="BJ103" s="120"/>
      <c r="BK103" s="120"/>
      <c r="BL103" s="120"/>
      <c r="BM103" s="120"/>
      <c r="BN103" s="120"/>
      <c r="BO103" s="120"/>
      <c r="BP103" s="120"/>
      <c r="BQ103" s="120"/>
      <c r="BR103" s="120"/>
      <c r="BS103" s="120"/>
      <c r="BT103" s="120"/>
      <c r="BU103" s="120"/>
      <c r="BV103" s="120"/>
      <c r="BW103" s="120"/>
      <c r="BX103" s="67" t="s">
        <v>147</v>
      </c>
      <c r="BY103" s="67"/>
      <c r="BZ103" s="67"/>
      <c r="CA103" s="67"/>
      <c r="CB103" s="67"/>
      <c r="CC103" s="67"/>
      <c r="CD103" s="67"/>
      <c r="CE103" s="67"/>
      <c r="CF103" s="67" t="s">
        <v>148</v>
      </c>
      <c r="CG103" s="67"/>
      <c r="CH103" s="67"/>
      <c r="CI103" s="67"/>
      <c r="CJ103" s="67"/>
      <c r="CK103" s="67"/>
      <c r="CL103" s="67"/>
      <c r="CM103" s="67"/>
      <c r="CN103" s="67"/>
      <c r="CO103" s="67"/>
      <c r="CP103" s="67"/>
      <c r="CQ103" s="67"/>
      <c r="CR103" s="67"/>
      <c r="CS103" s="23"/>
      <c r="CT103" s="68"/>
      <c r="CU103" s="68"/>
      <c r="CV103" s="68"/>
      <c r="CW103" s="68"/>
      <c r="CX103" s="68"/>
      <c r="CY103" s="68"/>
      <c r="CZ103" s="68"/>
      <c r="DA103" s="68"/>
      <c r="DB103" s="68"/>
      <c r="DC103" s="68"/>
      <c r="DD103" s="68"/>
      <c r="DE103" s="68"/>
      <c r="DF103" s="68"/>
      <c r="DG103" s="68"/>
      <c r="DH103" s="68"/>
      <c r="DI103" s="68"/>
      <c r="DJ103" s="68"/>
      <c r="DK103" s="68"/>
      <c r="DL103" s="68"/>
      <c r="DM103" s="68"/>
      <c r="DN103" s="68"/>
      <c r="DO103" s="68"/>
      <c r="DP103" s="68"/>
      <c r="DQ103" s="68"/>
      <c r="DR103" s="68"/>
      <c r="DS103" s="68"/>
      <c r="DT103" s="68"/>
      <c r="DU103" s="68"/>
      <c r="DV103" s="68"/>
      <c r="DW103" s="68"/>
      <c r="DX103" s="68"/>
      <c r="DY103" s="68"/>
      <c r="DZ103" s="68"/>
      <c r="EA103" s="68"/>
      <c r="EB103" s="68"/>
      <c r="EC103" s="68"/>
      <c r="ED103" s="68"/>
      <c r="EE103" s="68"/>
      <c r="EF103" s="68"/>
      <c r="EG103" s="68"/>
      <c r="EH103" s="68"/>
      <c r="EI103" s="68"/>
      <c r="EJ103" s="68"/>
      <c r="EK103" s="68"/>
      <c r="EL103" s="68"/>
      <c r="EM103" s="68"/>
      <c r="EN103" s="68"/>
      <c r="EO103" s="68"/>
      <c r="EP103" s="68"/>
      <c r="EQ103" s="68"/>
      <c r="ER103" s="68"/>
      <c r="ES103" s="68"/>
    </row>
    <row r="104" spans="1:149" ht="22.5" customHeight="1">
      <c r="A104" s="119" t="s">
        <v>149</v>
      </c>
      <c r="B104" s="120"/>
      <c r="C104" s="120"/>
      <c r="D104" s="120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20"/>
      <c r="AM104" s="120"/>
      <c r="AN104" s="120"/>
      <c r="AO104" s="120"/>
      <c r="AP104" s="120"/>
      <c r="AQ104" s="120"/>
      <c r="AR104" s="120"/>
      <c r="AS104" s="120"/>
      <c r="AT104" s="120"/>
      <c r="AU104" s="120"/>
      <c r="AV104" s="120"/>
      <c r="AW104" s="120"/>
      <c r="AX104" s="120"/>
      <c r="AY104" s="120"/>
      <c r="AZ104" s="120"/>
      <c r="BA104" s="120"/>
      <c r="BB104" s="120"/>
      <c r="BC104" s="120"/>
      <c r="BD104" s="120"/>
      <c r="BE104" s="120"/>
      <c r="BF104" s="120"/>
      <c r="BG104" s="120"/>
      <c r="BH104" s="120"/>
      <c r="BI104" s="120"/>
      <c r="BJ104" s="120"/>
      <c r="BK104" s="120"/>
      <c r="BL104" s="120"/>
      <c r="BM104" s="120"/>
      <c r="BN104" s="120"/>
      <c r="BO104" s="120"/>
      <c r="BP104" s="120"/>
      <c r="BQ104" s="120"/>
      <c r="BR104" s="120"/>
      <c r="BS104" s="120"/>
      <c r="BT104" s="120"/>
      <c r="BU104" s="120"/>
      <c r="BV104" s="120"/>
      <c r="BW104" s="120"/>
      <c r="BX104" s="67" t="s">
        <v>150</v>
      </c>
      <c r="BY104" s="67"/>
      <c r="BZ104" s="67"/>
      <c r="CA104" s="67"/>
      <c r="CB104" s="67"/>
      <c r="CC104" s="67"/>
      <c r="CD104" s="67"/>
      <c r="CE104" s="67"/>
      <c r="CF104" s="67" t="s">
        <v>151</v>
      </c>
      <c r="CG104" s="67"/>
      <c r="CH104" s="67"/>
      <c r="CI104" s="67"/>
      <c r="CJ104" s="67"/>
      <c r="CK104" s="67"/>
      <c r="CL104" s="67"/>
      <c r="CM104" s="67"/>
      <c r="CN104" s="67"/>
      <c r="CO104" s="67"/>
      <c r="CP104" s="67"/>
      <c r="CQ104" s="67"/>
      <c r="CR104" s="67"/>
      <c r="CS104" s="23"/>
      <c r="CT104" s="68"/>
      <c r="CU104" s="68"/>
      <c r="CV104" s="68"/>
      <c r="CW104" s="68"/>
      <c r="CX104" s="68"/>
      <c r="CY104" s="68"/>
      <c r="CZ104" s="68"/>
      <c r="DA104" s="68"/>
      <c r="DB104" s="68"/>
      <c r="DC104" s="68"/>
      <c r="DD104" s="68"/>
      <c r="DE104" s="68"/>
      <c r="DF104" s="68"/>
      <c r="DG104" s="68"/>
      <c r="DH104" s="68"/>
      <c r="DI104" s="68"/>
      <c r="DJ104" s="68"/>
      <c r="DK104" s="68"/>
      <c r="DL104" s="68"/>
      <c r="DM104" s="68"/>
      <c r="DN104" s="68"/>
      <c r="DO104" s="68"/>
      <c r="DP104" s="68"/>
      <c r="DQ104" s="68"/>
      <c r="DR104" s="68"/>
      <c r="DS104" s="68"/>
      <c r="DT104" s="68"/>
      <c r="DU104" s="68"/>
      <c r="DV104" s="68"/>
      <c r="DW104" s="68"/>
      <c r="DX104" s="68"/>
      <c r="DY104" s="68"/>
      <c r="DZ104" s="68"/>
      <c r="EA104" s="68"/>
      <c r="EB104" s="68"/>
      <c r="EC104" s="68"/>
      <c r="ED104" s="68"/>
      <c r="EE104" s="68"/>
      <c r="EF104" s="68"/>
      <c r="EG104" s="68"/>
      <c r="EH104" s="68"/>
      <c r="EI104" s="68"/>
      <c r="EJ104" s="68"/>
      <c r="EK104" s="68"/>
      <c r="EL104" s="68"/>
      <c r="EM104" s="68"/>
      <c r="EN104" s="68"/>
      <c r="EO104" s="68"/>
      <c r="EP104" s="68"/>
      <c r="EQ104" s="68"/>
      <c r="ER104" s="68"/>
      <c r="ES104" s="68"/>
    </row>
    <row r="105" spans="1:149" s="26" customFormat="1" ht="12.75" customHeight="1">
      <c r="A105" s="99" t="s">
        <v>238</v>
      </c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  <c r="AA105" s="99"/>
      <c r="AB105" s="99"/>
      <c r="AC105" s="99"/>
      <c r="AD105" s="99"/>
      <c r="AE105" s="99"/>
      <c r="AF105" s="99"/>
      <c r="AG105" s="99"/>
      <c r="AH105" s="99"/>
      <c r="AI105" s="99"/>
      <c r="AJ105" s="99"/>
      <c r="AK105" s="99"/>
      <c r="AL105" s="99"/>
      <c r="AM105" s="99"/>
      <c r="AN105" s="99"/>
      <c r="AO105" s="99"/>
      <c r="AP105" s="99"/>
      <c r="AQ105" s="99"/>
      <c r="AR105" s="99"/>
      <c r="AS105" s="99"/>
      <c r="AT105" s="99"/>
      <c r="AU105" s="99"/>
      <c r="AV105" s="99"/>
      <c r="AW105" s="99"/>
      <c r="AX105" s="99"/>
      <c r="AY105" s="99"/>
      <c r="AZ105" s="99"/>
      <c r="BA105" s="99"/>
      <c r="BB105" s="99"/>
      <c r="BC105" s="99"/>
      <c r="BD105" s="99"/>
      <c r="BE105" s="99"/>
      <c r="BF105" s="99"/>
      <c r="BG105" s="99"/>
      <c r="BH105" s="99"/>
      <c r="BI105" s="99"/>
      <c r="BJ105" s="99"/>
      <c r="BK105" s="99"/>
      <c r="BL105" s="99"/>
      <c r="BM105" s="99"/>
      <c r="BN105" s="99"/>
      <c r="BO105" s="99"/>
      <c r="BP105" s="99"/>
      <c r="BQ105" s="99"/>
      <c r="BR105" s="99"/>
      <c r="BS105" s="99"/>
      <c r="BT105" s="99"/>
      <c r="BU105" s="99"/>
      <c r="BV105" s="99"/>
      <c r="BW105" s="99"/>
      <c r="BX105" s="98" t="s">
        <v>152</v>
      </c>
      <c r="BY105" s="98"/>
      <c r="BZ105" s="98"/>
      <c r="CA105" s="98"/>
      <c r="CB105" s="98"/>
      <c r="CC105" s="98"/>
      <c r="CD105" s="98"/>
      <c r="CE105" s="98"/>
      <c r="CF105" s="98" t="s">
        <v>153</v>
      </c>
      <c r="CG105" s="98"/>
      <c r="CH105" s="98"/>
      <c r="CI105" s="98"/>
      <c r="CJ105" s="98"/>
      <c r="CK105" s="98"/>
      <c r="CL105" s="98"/>
      <c r="CM105" s="98"/>
      <c r="CN105" s="98"/>
      <c r="CO105" s="98"/>
      <c r="CP105" s="98"/>
      <c r="CQ105" s="98"/>
      <c r="CR105" s="98"/>
      <c r="CS105" s="28"/>
      <c r="CT105" s="89">
        <f>EG105</f>
        <v>-558445</v>
      </c>
      <c r="CU105" s="89"/>
      <c r="CV105" s="89"/>
      <c r="CW105" s="89"/>
      <c r="CX105" s="89"/>
      <c r="CY105" s="89"/>
      <c r="CZ105" s="89"/>
      <c r="DA105" s="89"/>
      <c r="DB105" s="89"/>
      <c r="DC105" s="89"/>
      <c r="DD105" s="89"/>
      <c r="DE105" s="89"/>
      <c r="DF105" s="89"/>
      <c r="DG105" s="89"/>
      <c r="DH105" s="89"/>
      <c r="DI105" s="89"/>
      <c r="DJ105" s="89"/>
      <c r="DK105" s="89"/>
      <c r="DL105" s="89"/>
      <c r="DM105" s="89"/>
      <c r="DN105" s="89"/>
      <c r="DO105" s="89"/>
      <c r="DP105" s="89"/>
      <c r="DQ105" s="89"/>
      <c r="DR105" s="89"/>
      <c r="DS105" s="89"/>
      <c r="DT105" s="89"/>
      <c r="DU105" s="89"/>
      <c r="DV105" s="89"/>
      <c r="DW105" s="89"/>
      <c r="DX105" s="89"/>
      <c r="DY105" s="89"/>
      <c r="DZ105" s="89"/>
      <c r="EA105" s="89"/>
      <c r="EB105" s="89"/>
      <c r="EC105" s="89"/>
      <c r="ED105" s="89"/>
      <c r="EE105" s="89"/>
      <c r="EF105" s="89"/>
      <c r="EG105" s="89">
        <f>EG108</f>
        <v>-558445</v>
      </c>
      <c r="EH105" s="89"/>
      <c r="EI105" s="89"/>
      <c r="EJ105" s="89"/>
      <c r="EK105" s="89"/>
      <c r="EL105" s="89"/>
      <c r="EM105" s="89"/>
      <c r="EN105" s="89"/>
      <c r="EO105" s="89"/>
      <c r="EP105" s="89"/>
      <c r="EQ105" s="89"/>
      <c r="ER105" s="89"/>
      <c r="ES105" s="89"/>
    </row>
    <row r="106" spans="1:149" ht="22.5" customHeight="1">
      <c r="A106" s="125" t="s">
        <v>239</v>
      </c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2"/>
      <c r="U106" s="102"/>
      <c r="V106" s="102"/>
      <c r="W106" s="102"/>
      <c r="X106" s="102"/>
      <c r="Y106" s="102"/>
      <c r="Z106" s="102"/>
      <c r="AA106" s="102"/>
      <c r="AB106" s="102"/>
      <c r="AC106" s="102"/>
      <c r="AD106" s="102"/>
      <c r="AE106" s="102"/>
      <c r="AF106" s="102"/>
      <c r="AG106" s="102"/>
      <c r="AH106" s="102"/>
      <c r="AI106" s="102"/>
      <c r="AJ106" s="102"/>
      <c r="AK106" s="102"/>
      <c r="AL106" s="102"/>
      <c r="AM106" s="102"/>
      <c r="AN106" s="102"/>
      <c r="AO106" s="102"/>
      <c r="AP106" s="102"/>
      <c r="AQ106" s="102"/>
      <c r="AR106" s="102"/>
      <c r="AS106" s="102"/>
      <c r="AT106" s="102"/>
      <c r="AU106" s="102"/>
      <c r="AV106" s="102"/>
      <c r="AW106" s="102"/>
      <c r="AX106" s="102"/>
      <c r="AY106" s="102"/>
      <c r="AZ106" s="102"/>
      <c r="BA106" s="102"/>
      <c r="BB106" s="102"/>
      <c r="BC106" s="102"/>
      <c r="BD106" s="102"/>
      <c r="BE106" s="102"/>
      <c r="BF106" s="102"/>
      <c r="BG106" s="102"/>
      <c r="BH106" s="102"/>
      <c r="BI106" s="102"/>
      <c r="BJ106" s="102"/>
      <c r="BK106" s="102"/>
      <c r="BL106" s="102"/>
      <c r="BM106" s="102"/>
      <c r="BN106" s="102"/>
      <c r="BO106" s="102"/>
      <c r="BP106" s="102"/>
      <c r="BQ106" s="102"/>
      <c r="BR106" s="102"/>
      <c r="BS106" s="102"/>
      <c r="BT106" s="102"/>
      <c r="BU106" s="102"/>
      <c r="BV106" s="102"/>
      <c r="BW106" s="102"/>
      <c r="BX106" s="67" t="s">
        <v>154</v>
      </c>
      <c r="BY106" s="67"/>
      <c r="BZ106" s="67"/>
      <c r="CA106" s="67"/>
      <c r="CB106" s="67"/>
      <c r="CC106" s="67"/>
      <c r="CD106" s="67"/>
      <c r="CE106" s="67"/>
      <c r="CF106" s="67"/>
      <c r="CG106" s="67"/>
      <c r="CH106" s="67"/>
      <c r="CI106" s="67"/>
      <c r="CJ106" s="67"/>
      <c r="CK106" s="67"/>
      <c r="CL106" s="67"/>
      <c r="CM106" s="67"/>
      <c r="CN106" s="67"/>
      <c r="CO106" s="67"/>
      <c r="CP106" s="67"/>
      <c r="CQ106" s="67"/>
      <c r="CR106" s="67"/>
      <c r="CS106" s="23"/>
      <c r="CT106" s="68"/>
      <c r="CU106" s="68"/>
      <c r="CV106" s="68"/>
      <c r="CW106" s="68"/>
      <c r="CX106" s="68"/>
      <c r="CY106" s="68"/>
      <c r="CZ106" s="68"/>
      <c r="DA106" s="68"/>
      <c r="DB106" s="68"/>
      <c r="DC106" s="68"/>
      <c r="DD106" s="68"/>
      <c r="DE106" s="68"/>
      <c r="DF106" s="68"/>
      <c r="DG106" s="68"/>
      <c r="DH106" s="68"/>
      <c r="DI106" s="68"/>
      <c r="DJ106" s="68"/>
      <c r="DK106" s="68"/>
      <c r="DL106" s="68"/>
      <c r="DM106" s="68"/>
      <c r="DN106" s="68"/>
      <c r="DO106" s="68"/>
      <c r="DP106" s="68"/>
      <c r="DQ106" s="68"/>
      <c r="DR106" s="68"/>
      <c r="DS106" s="68"/>
      <c r="DT106" s="68"/>
      <c r="DU106" s="68"/>
      <c r="DV106" s="68"/>
      <c r="DW106" s="68"/>
      <c r="DX106" s="68"/>
      <c r="DY106" s="68"/>
      <c r="DZ106" s="68"/>
      <c r="EA106" s="68"/>
      <c r="EB106" s="68"/>
      <c r="EC106" s="68"/>
      <c r="ED106" s="68"/>
      <c r="EE106" s="68"/>
      <c r="EF106" s="68"/>
      <c r="EG106" s="68"/>
      <c r="EH106" s="68"/>
      <c r="EI106" s="68"/>
      <c r="EJ106" s="68"/>
      <c r="EK106" s="68"/>
      <c r="EL106" s="68"/>
      <c r="EM106" s="68"/>
      <c r="EN106" s="68"/>
      <c r="EO106" s="68"/>
      <c r="EP106" s="68"/>
      <c r="EQ106" s="68"/>
      <c r="ER106" s="68"/>
      <c r="ES106" s="68"/>
    </row>
    <row r="107" spans="1:149" ht="12.75" customHeight="1">
      <c r="A107" s="125" t="s">
        <v>240</v>
      </c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2"/>
      <c r="U107" s="102"/>
      <c r="V107" s="102"/>
      <c r="W107" s="102"/>
      <c r="X107" s="102"/>
      <c r="Y107" s="102"/>
      <c r="Z107" s="102"/>
      <c r="AA107" s="102"/>
      <c r="AB107" s="102"/>
      <c r="AC107" s="102"/>
      <c r="AD107" s="102"/>
      <c r="AE107" s="102"/>
      <c r="AF107" s="102"/>
      <c r="AG107" s="102"/>
      <c r="AH107" s="102"/>
      <c r="AI107" s="102"/>
      <c r="AJ107" s="102"/>
      <c r="AK107" s="102"/>
      <c r="AL107" s="102"/>
      <c r="AM107" s="102"/>
      <c r="AN107" s="102"/>
      <c r="AO107" s="102"/>
      <c r="AP107" s="102"/>
      <c r="AQ107" s="102"/>
      <c r="AR107" s="102"/>
      <c r="AS107" s="102"/>
      <c r="AT107" s="102"/>
      <c r="AU107" s="102"/>
      <c r="AV107" s="102"/>
      <c r="AW107" s="102"/>
      <c r="AX107" s="102"/>
      <c r="AY107" s="102"/>
      <c r="AZ107" s="102"/>
      <c r="BA107" s="102"/>
      <c r="BB107" s="102"/>
      <c r="BC107" s="102"/>
      <c r="BD107" s="102"/>
      <c r="BE107" s="102"/>
      <c r="BF107" s="102"/>
      <c r="BG107" s="102"/>
      <c r="BH107" s="102"/>
      <c r="BI107" s="102"/>
      <c r="BJ107" s="102"/>
      <c r="BK107" s="102"/>
      <c r="BL107" s="102"/>
      <c r="BM107" s="102"/>
      <c r="BN107" s="102"/>
      <c r="BO107" s="102"/>
      <c r="BP107" s="102"/>
      <c r="BQ107" s="102"/>
      <c r="BR107" s="102"/>
      <c r="BS107" s="102"/>
      <c r="BT107" s="102"/>
      <c r="BU107" s="102"/>
      <c r="BV107" s="102"/>
      <c r="BW107" s="102"/>
      <c r="BX107" s="67" t="s">
        <v>155</v>
      </c>
      <c r="BY107" s="67"/>
      <c r="BZ107" s="67"/>
      <c r="CA107" s="67"/>
      <c r="CB107" s="67"/>
      <c r="CC107" s="67"/>
      <c r="CD107" s="67"/>
      <c r="CE107" s="67"/>
      <c r="CF107" s="67"/>
      <c r="CG107" s="67"/>
      <c r="CH107" s="67"/>
      <c r="CI107" s="67"/>
      <c r="CJ107" s="67"/>
      <c r="CK107" s="67"/>
      <c r="CL107" s="67"/>
      <c r="CM107" s="67"/>
      <c r="CN107" s="67"/>
      <c r="CO107" s="67"/>
      <c r="CP107" s="67"/>
      <c r="CQ107" s="67"/>
      <c r="CR107" s="67"/>
      <c r="CS107" s="23"/>
      <c r="CT107" s="68"/>
      <c r="CU107" s="68"/>
      <c r="CV107" s="68"/>
      <c r="CW107" s="68"/>
      <c r="CX107" s="68"/>
      <c r="CY107" s="68"/>
      <c r="CZ107" s="68"/>
      <c r="DA107" s="68"/>
      <c r="DB107" s="68"/>
      <c r="DC107" s="68"/>
      <c r="DD107" s="68"/>
      <c r="DE107" s="68"/>
      <c r="DF107" s="68"/>
      <c r="DG107" s="68"/>
      <c r="DH107" s="68"/>
      <c r="DI107" s="68"/>
      <c r="DJ107" s="68"/>
      <c r="DK107" s="68"/>
      <c r="DL107" s="68"/>
      <c r="DM107" s="68"/>
      <c r="DN107" s="68"/>
      <c r="DO107" s="68"/>
      <c r="DP107" s="68"/>
      <c r="DQ107" s="68"/>
      <c r="DR107" s="68"/>
      <c r="DS107" s="68"/>
      <c r="DT107" s="68"/>
      <c r="DU107" s="68"/>
      <c r="DV107" s="68"/>
      <c r="DW107" s="68"/>
      <c r="DX107" s="68"/>
      <c r="DY107" s="68"/>
      <c r="DZ107" s="68"/>
      <c r="EA107" s="68"/>
      <c r="EB107" s="68"/>
      <c r="EC107" s="68"/>
      <c r="ED107" s="68"/>
      <c r="EE107" s="68"/>
      <c r="EF107" s="68"/>
      <c r="EG107" s="68"/>
      <c r="EH107" s="68"/>
      <c r="EI107" s="68"/>
      <c r="EJ107" s="68"/>
      <c r="EK107" s="68"/>
      <c r="EL107" s="68"/>
      <c r="EM107" s="68"/>
      <c r="EN107" s="68"/>
      <c r="EO107" s="68"/>
      <c r="EP107" s="68"/>
      <c r="EQ107" s="68"/>
      <c r="ER107" s="68"/>
      <c r="ES107" s="68"/>
    </row>
    <row r="108" spans="1:149" ht="12.75" customHeight="1">
      <c r="A108" s="125" t="s">
        <v>241</v>
      </c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2"/>
      <c r="U108" s="102"/>
      <c r="V108" s="102"/>
      <c r="W108" s="102"/>
      <c r="X108" s="102"/>
      <c r="Y108" s="102"/>
      <c r="Z108" s="102"/>
      <c r="AA108" s="102"/>
      <c r="AB108" s="102"/>
      <c r="AC108" s="102"/>
      <c r="AD108" s="102"/>
      <c r="AE108" s="102"/>
      <c r="AF108" s="102"/>
      <c r="AG108" s="102"/>
      <c r="AH108" s="102"/>
      <c r="AI108" s="102"/>
      <c r="AJ108" s="102"/>
      <c r="AK108" s="102"/>
      <c r="AL108" s="102"/>
      <c r="AM108" s="102"/>
      <c r="AN108" s="102"/>
      <c r="AO108" s="102"/>
      <c r="AP108" s="102"/>
      <c r="AQ108" s="102"/>
      <c r="AR108" s="102"/>
      <c r="AS108" s="102"/>
      <c r="AT108" s="102"/>
      <c r="AU108" s="102"/>
      <c r="AV108" s="102"/>
      <c r="AW108" s="102"/>
      <c r="AX108" s="102"/>
      <c r="AY108" s="102"/>
      <c r="AZ108" s="102"/>
      <c r="BA108" s="102"/>
      <c r="BB108" s="102"/>
      <c r="BC108" s="102"/>
      <c r="BD108" s="102"/>
      <c r="BE108" s="102"/>
      <c r="BF108" s="102"/>
      <c r="BG108" s="102"/>
      <c r="BH108" s="102"/>
      <c r="BI108" s="102"/>
      <c r="BJ108" s="102"/>
      <c r="BK108" s="102"/>
      <c r="BL108" s="102"/>
      <c r="BM108" s="102"/>
      <c r="BN108" s="102"/>
      <c r="BO108" s="102"/>
      <c r="BP108" s="102"/>
      <c r="BQ108" s="102"/>
      <c r="BR108" s="102"/>
      <c r="BS108" s="102"/>
      <c r="BT108" s="102"/>
      <c r="BU108" s="102"/>
      <c r="BV108" s="102"/>
      <c r="BW108" s="102"/>
      <c r="BX108" s="67" t="s">
        <v>156</v>
      </c>
      <c r="BY108" s="67"/>
      <c r="BZ108" s="67"/>
      <c r="CA108" s="67"/>
      <c r="CB108" s="67"/>
      <c r="CC108" s="67"/>
      <c r="CD108" s="67"/>
      <c r="CE108" s="67"/>
      <c r="CF108" s="67" t="s">
        <v>300</v>
      </c>
      <c r="CG108" s="67"/>
      <c r="CH108" s="67"/>
      <c r="CI108" s="67"/>
      <c r="CJ108" s="67"/>
      <c r="CK108" s="67"/>
      <c r="CL108" s="67"/>
      <c r="CM108" s="67"/>
      <c r="CN108" s="67"/>
      <c r="CO108" s="67"/>
      <c r="CP108" s="67"/>
      <c r="CQ108" s="67"/>
      <c r="CR108" s="67"/>
      <c r="CS108" s="23" t="s">
        <v>301</v>
      </c>
      <c r="CT108" s="68">
        <f>EG108</f>
        <v>-558445</v>
      </c>
      <c r="CU108" s="68"/>
      <c r="CV108" s="68"/>
      <c r="CW108" s="68"/>
      <c r="CX108" s="68"/>
      <c r="CY108" s="68"/>
      <c r="CZ108" s="68"/>
      <c r="DA108" s="68"/>
      <c r="DB108" s="68"/>
      <c r="DC108" s="68"/>
      <c r="DD108" s="68"/>
      <c r="DE108" s="68"/>
      <c r="DF108" s="68"/>
      <c r="DG108" s="68"/>
      <c r="DH108" s="68"/>
      <c r="DI108" s="68"/>
      <c r="DJ108" s="68"/>
      <c r="DK108" s="68"/>
      <c r="DL108" s="68"/>
      <c r="DM108" s="68"/>
      <c r="DN108" s="68"/>
      <c r="DO108" s="68"/>
      <c r="DP108" s="68"/>
      <c r="DQ108" s="68"/>
      <c r="DR108" s="68"/>
      <c r="DS108" s="68"/>
      <c r="DT108" s="68"/>
      <c r="DU108" s="68"/>
      <c r="DV108" s="68"/>
      <c r="DW108" s="68"/>
      <c r="DX108" s="68"/>
      <c r="DY108" s="68"/>
      <c r="DZ108" s="68"/>
      <c r="EA108" s="68"/>
      <c r="EB108" s="68"/>
      <c r="EC108" s="68"/>
      <c r="ED108" s="68"/>
      <c r="EE108" s="68"/>
      <c r="EF108" s="68"/>
      <c r="EG108" s="68">
        <f>-56265+(-114126)+(-388054)</f>
        <v>-558445</v>
      </c>
      <c r="EH108" s="68"/>
      <c r="EI108" s="68"/>
      <c r="EJ108" s="68"/>
      <c r="EK108" s="68"/>
      <c r="EL108" s="68"/>
      <c r="EM108" s="68"/>
      <c r="EN108" s="68"/>
      <c r="EO108" s="68"/>
      <c r="EP108" s="68"/>
      <c r="EQ108" s="68"/>
      <c r="ER108" s="68"/>
      <c r="ES108" s="68"/>
    </row>
    <row r="109" spans="1:149" ht="12.75" customHeight="1">
      <c r="A109" s="99" t="s">
        <v>242</v>
      </c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  <c r="AA109" s="99"/>
      <c r="AB109" s="99"/>
      <c r="AC109" s="99"/>
      <c r="AD109" s="99"/>
      <c r="AE109" s="99"/>
      <c r="AF109" s="99"/>
      <c r="AG109" s="99"/>
      <c r="AH109" s="99"/>
      <c r="AI109" s="99"/>
      <c r="AJ109" s="99"/>
      <c r="AK109" s="99"/>
      <c r="AL109" s="99"/>
      <c r="AM109" s="99"/>
      <c r="AN109" s="99"/>
      <c r="AO109" s="99"/>
      <c r="AP109" s="99"/>
      <c r="AQ109" s="99"/>
      <c r="AR109" s="99"/>
      <c r="AS109" s="99"/>
      <c r="AT109" s="99"/>
      <c r="AU109" s="99"/>
      <c r="AV109" s="99"/>
      <c r="AW109" s="99"/>
      <c r="AX109" s="99"/>
      <c r="AY109" s="99"/>
      <c r="AZ109" s="99"/>
      <c r="BA109" s="99"/>
      <c r="BB109" s="99"/>
      <c r="BC109" s="99"/>
      <c r="BD109" s="99"/>
      <c r="BE109" s="99"/>
      <c r="BF109" s="99"/>
      <c r="BG109" s="99"/>
      <c r="BH109" s="99"/>
      <c r="BI109" s="99"/>
      <c r="BJ109" s="99"/>
      <c r="BK109" s="99"/>
      <c r="BL109" s="99"/>
      <c r="BM109" s="99"/>
      <c r="BN109" s="99"/>
      <c r="BO109" s="99"/>
      <c r="BP109" s="99"/>
      <c r="BQ109" s="99"/>
      <c r="BR109" s="99"/>
      <c r="BS109" s="99"/>
      <c r="BT109" s="99"/>
      <c r="BU109" s="99"/>
      <c r="BV109" s="99"/>
      <c r="BW109" s="99"/>
      <c r="BX109" s="98" t="s">
        <v>157</v>
      </c>
      <c r="BY109" s="98"/>
      <c r="BZ109" s="98"/>
      <c r="CA109" s="98"/>
      <c r="CB109" s="98"/>
      <c r="CC109" s="98"/>
      <c r="CD109" s="98"/>
      <c r="CE109" s="98"/>
      <c r="CF109" s="98" t="s">
        <v>31</v>
      </c>
      <c r="CG109" s="98"/>
      <c r="CH109" s="98"/>
      <c r="CI109" s="98"/>
      <c r="CJ109" s="98"/>
      <c r="CK109" s="98"/>
      <c r="CL109" s="98"/>
      <c r="CM109" s="98"/>
      <c r="CN109" s="98"/>
      <c r="CO109" s="98"/>
      <c r="CP109" s="98"/>
      <c r="CQ109" s="98"/>
      <c r="CR109" s="98"/>
      <c r="CS109" s="28"/>
      <c r="CT109" s="89">
        <f>DT991</f>
        <v>0</v>
      </c>
      <c r="CU109" s="89"/>
      <c r="CV109" s="89"/>
      <c r="CW109" s="89"/>
      <c r="CX109" s="89"/>
      <c r="CY109" s="89"/>
      <c r="CZ109" s="89"/>
      <c r="DA109" s="89"/>
      <c r="DB109" s="89"/>
      <c r="DC109" s="89"/>
      <c r="DD109" s="89"/>
      <c r="DE109" s="89"/>
      <c r="DF109" s="89"/>
      <c r="DG109" s="68">
        <v>0</v>
      </c>
      <c r="DH109" s="68"/>
      <c r="DI109" s="68"/>
      <c r="DJ109" s="68"/>
      <c r="DK109" s="68"/>
      <c r="DL109" s="68"/>
      <c r="DM109" s="68"/>
      <c r="DN109" s="68"/>
      <c r="DO109" s="68"/>
      <c r="DP109" s="68"/>
      <c r="DQ109" s="68"/>
      <c r="DR109" s="68"/>
      <c r="DS109" s="68"/>
      <c r="DT109" s="68">
        <v>0</v>
      </c>
      <c r="DU109" s="68"/>
      <c r="DV109" s="68"/>
      <c r="DW109" s="68"/>
      <c r="DX109" s="68"/>
      <c r="DY109" s="68"/>
      <c r="DZ109" s="68"/>
      <c r="EA109" s="68"/>
      <c r="EB109" s="68"/>
      <c r="EC109" s="68"/>
      <c r="ED109" s="68"/>
      <c r="EE109" s="68"/>
      <c r="EF109" s="68"/>
      <c r="EG109" s="89">
        <f>EG112</f>
        <v>0</v>
      </c>
      <c r="EH109" s="89"/>
      <c r="EI109" s="89"/>
      <c r="EJ109" s="89"/>
      <c r="EK109" s="89"/>
      <c r="EL109" s="89"/>
      <c r="EM109" s="89"/>
      <c r="EN109" s="89"/>
      <c r="EO109" s="89"/>
      <c r="EP109" s="89"/>
      <c r="EQ109" s="89"/>
      <c r="ER109" s="89"/>
      <c r="ES109" s="89"/>
    </row>
    <row r="110" spans="1:149" ht="22.5" customHeight="1">
      <c r="A110" s="125" t="s">
        <v>158</v>
      </c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2"/>
      <c r="U110" s="102"/>
      <c r="V110" s="102"/>
      <c r="W110" s="102"/>
      <c r="X110" s="102"/>
      <c r="Y110" s="102"/>
      <c r="Z110" s="102"/>
      <c r="AA110" s="102"/>
      <c r="AB110" s="102"/>
      <c r="AC110" s="102"/>
      <c r="AD110" s="102"/>
      <c r="AE110" s="102"/>
      <c r="AF110" s="102"/>
      <c r="AG110" s="102"/>
      <c r="AH110" s="102"/>
      <c r="AI110" s="102"/>
      <c r="AJ110" s="102"/>
      <c r="AK110" s="102"/>
      <c r="AL110" s="102"/>
      <c r="AM110" s="102"/>
      <c r="AN110" s="102"/>
      <c r="AO110" s="102"/>
      <c r="AP110" s="102"/>
      <c r="AQ110" s="102"/>
      <c r="AR110" s="102"/>
      <c r="AS110" s="102"/>
      <c r="AT110" s="102"/>
      <c r="AU110" s="102"/>
      <c r="AV110" s="102"/>
      <c r="AW110" s="102"/>
      <c r="AX110" s="102"/>
      <c r="AY110" s="102"/>
      <c r="AZ110" s="102"/>
      <c r="BA110" s="102"/>
      <c r="BB110" s="102"/>
      <c r="BC110" s="102"/>
      <c r="BD110" s="102"/>
      <c r="BE110" s="102"/>
      <c r="BF110" s="102"/>
      <c r="BG110" s="102"/>
      <c r="BH110" s="102"/>
      <c r="BI110" s="102"/>
      <c r="BJ110" s="102"/>
      <c r="BK110" s="102"/>
      <c r="BL110" s="102"/>
      <c r="BM110" s="102"/>
      <c r="BN110" s="102"/>
      <c r="BO110" s="102"/>
      <c r="BP110" s="102"/>
      <c r="BQ110" s="102"/>
      <c r="BR110" s="102"/>
      <c r="BS110" s="102"/>
      <c r="BT110" s="102"/>
      <c r="BU110" s="102"/>
      <c r="BV110" s="102"/>
      <c r="BW110" s="102"/>
      <c r="BX110" s="67" t="s">
        <v>159</v>
      </c>
      <c r="BY110" s="67"/>
      <c r="BZ110" s="67"/>
      <c r="CA110" s="67"/>
      <c r="CB110" s="67"/>
      <c r="CC110" s="67"/>
      <c r="CD110" s="67"/>
      <c r="CE110" s="67"/>
      <c r="CF110" s="67" t="s">
        <v>160</v>
      </c>
      <c r="CG110" s="67"/>
      <c r="CH110" s="67"/>
      <c r="CI110" s="67"/>
      <c r="CJ110" s="67"/>
      <c r="CK110" s="67"/>
      <c r="CL110" s="67"/>
      <c r="CM110" s="67"/>
      <c r="CN110" s="67"/>
      <c r="CO110" s="67"/>
      <c r="CP110" s="67"/>
      <c r="CQ110" s="67"/>
      <c r="CR110" s="67"/>
      <c r="CS110" s="23"/>
      <c r="CT110" s="68">
        <f>DG110</f>
        <v>0</v>
      </c>
      <c r="CU110" s="68"/>
      <c r="CV110" s="68"/>
      <c r="CW110" s="68"/>
      <c r="CX110" s="68"/>
      <c r="CY110" s="68"/>
      <c r="CZ110" s="68"/>
      <c r="DA110" s="68"/>
      <c r="DB110" s="68"/>
      <c r="DC110" s="68"/>
      <c r="DD110" s="68"/>
      <c r="DE110" s="68"/>
      <c r="DF110" s="68"/>
      <c r="DG110" s="68">
        <v>0</v>
      </c>
      <c r="DH110" s="68"/>
      <c r="DI110" s="68"/>
      <c r="DJ110" s="68"/>
      <c r="DK110" s="68"/>
      <c r="DL110" s="68"/>
      <c r="DM110" s="68"/>
      <c r="DN110" s="68"/>
      <c r="DO110" s="68"/>
      <c r="DP110" s="68"/>
      <c r="DQ110" s="68"/>
      <c r="DR110" s="68"/>
      <c r="DS110" s="68"/>
      <c r="DT110" s="68">
        <v>0</v>
      </c>
      <c r="DU110" s="68"/>
      <c r="DV110" s="68"/>
      <c r="DW110" s="68"/>
      <c r="DX110" s="68"/>
      <c r="DY110" s="68"/>
      <c r="DZ110" s="68"/>
      <c r="EA110" s="68"/>
      <c r="EB110" s="68"/>
      <c r="EC110" s="68"/>
      <c r="ED110" s="68"/>
      <c r="EE110" s="68"/>
      <c r="EF110" s="68"/>
      <c r="EG110" s="68"/>
      <c r="EH110" s="68"/>
      <c r="EI110" s="68"/>
      <c r="EJ110" s="68"/>
      <c r="EK110" s="68"/>
      <c r="EL110" s="68"/>
      <c r="EM110" s="68"/>
      <c r="EN110" s="68"/>
      <c r="EO110" s="68"/>
      <c r="EP110" s="68"/>
      <c r="EQ110" s="68"/>
      <c r="ER110" s="68"/>
      <c r="ES110" s="68"/>
    </row>
    <row r="111" spans="1:149" ht="3" customHeight="1" hidden="1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5"/>
      <c r="BM111" s="25"/>
      <c r="BN111" s="25"/>
      <c r="BO111" s="25"/>
      <c r="BP111" s="25"/>
      <c r="BQ111" s="25"/>
      <c r="BR111" s="25"/>
      <c r="BS111" s="25"/>
      <c r="BT111" s="25"/>
      <c r="BU111" s="25"/>
      <c r="BV111" s="25"/>
      <c r="BW111" s="25"/>
      <c r="BX111" s="25"/>
      <c r="BY111" s="25"/>
      <c r="BZ111" s="25"/>
      <c r="CA111" s="25"/>
      <c r="CB111" s="25"/>
      <c r="CC111" s="25"/>
      <c r="CD111" s="25"/>
      <c r="CE111" s="25"/>
      <c r="CF111" s="25"/>
      <c r="CG111" s="25"/>
      <c r="CH111" s="25"/>
      <c r="CI111" s="25"/>
      <c r="CJ111" s="25"/>
      <c r="CK111" s="25"/>
      <c r="CL111" s="25"/>
      <c r="CM111" s="25"/>
      <c r="CN111" s="25"/>
      <c r="CO111" s="25"/>
      <c r="CP111" s="25"/>
      <c r="CQ111" s="25"/>
      <c r="CR111" s="25"/>
      <c r="CS111" s="25"/>
      <c r="CT111" s="25"/>
      <c r="CU111" s="25"/>
      <c r="CV111" s="25"/>
      <c r="CW111" s="25"/>
      <c r="CX111" s="25"/>
      <c r="CY111" s="25"/>
      <c r="CZ111" s="25"/>
      <c r="DA111" s="25"/>
      <c r="DB111" s="25"/>
      <c r="DC111" s="25"/>
      <c r="DD111" s="25"/>
      <c r="DE111" s="25"/>
      <c r="DF111" s="25"/>
      <c r="DG111" s="25"/>
      <c r="DH111" s="25"/>
      <c r="DI111" s="25"/>
      <c r="DJ111" s="25"/>
      <c r="DK111" s="25"/>
      <c r="DL111" s="25"/>
      <c r="DM111" s="25"/>
      <c r="DN111" s="25"/>
      <c r="DO111" s="25"/>
      <c r="DP111" s="25"/>
      <c r="DQ111" s="25"/>
      <c r="DR111" s="25"/>
      <c r="DS111" s="25"/>
      <c r="DT111" s="25"/>
      <c r="DU111" s="25"/>
      <c r="DV111" s="25"/>
      <c r="DW111" s="25"/>
      <c r="DX111" s="25"/>
      <c r="DY111" s="25"/>
      <c r="DZ111" s="25"/>
      <c r="EA111" s="25"/>
      <c r="EB111" s="25"/>
      <c r="EC111" s="25"/>
      <c r="ED111" s="25"/>
      <c r="EE111" s="25"/>
      <c r="EF111" s="25"/>
      <c r="EG111" s="25"/>
      <c r="EH111" s="25"/>
      <c r="EI111" s="25"/>
      <c r="EJ111" s="25"/>
      <c r="EK111" s="25"/>
      <c r="EL111" s="25"/>
      <c r="EM111" s="25"/>
      <c r="EN111" s="25"/>
      <c r="EO111" s="25"/>
      <c r="EP111" s="25"/>
      <c r="EQ111" s="25"/>
      <c r="ER111" s="25"/>
      <c r="ES111" s="25"/>
    </row>
    <row r="112" spans="1:149" ht="20.25" customHeight="1">
      <c r="A112" s="125" t="s">
        <v>314</v>
      </c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2"/>
      <c r="U112" s="102"/>
      <c r="V112" s="102"/>
      <c r="W112" s="102"/>
      <c r="X112" s="102"/>
      <c r="Y112" s="102"/>
      <c r="Z112" s="102"/>
      <c r="AA112" s="102"/>
      <c r="AB112" s="102"/>
      <c r="AC112" s="102"/>
      <c r="AD112" s="102"/>
      <c r="AE112" s="102"/>
      <c r="AF112" s="102"/>
      <c r="AG112" s="102"/>
      <c r="AH112" s="102"/>
      <c r="AI112" s="102"/>
      <c r="AJ112" s="102"/>
      <c r="AK112" s="102"/>
      <c r="AL112" s="102"/>
      <c r="AM112" s="102"/>
      <c r="AN112" s="102"/>
      <c r="AO112" s="102"/>
      <c r="AP112" s="102"/>
      <c r="AQ112" s="102"/>
      <c r="AR112" s="102"/>
      <c r="AS112" s="102"/>
      <c r="AT112" s="102"/>
      <c r="AU112" s="102"/>
      <c r="AV112" s="102"/>
      <c r="AW112" s="102"/>
      <c r="AX112" s="102"/>
      <c r="AY112" s="102"/>
      <c r="AZ112" s="102"/>
      <c r="BA112" s="102"/>
      <c r="BB112" s="102"/>
      <c r="BC112" s="102"/>
      <c r="BD112" s="102"/>
      <c r="BE112" s="102"/>
      <c r="BF112" s="102"/>
      <c r="BG112" s="102"/>
      <c r="BH112" s="102"/>
      <c r="BI112" s="102"/>
      <c r="BJ112" s="102"/>
      <c r="BK112" s="102"/>
      <c r="BL112" s="102"/>
      <c r="BM112" s="102"/>
      <c r="BN112" s="102"/>
      <c r="BO112" s="102"/>
      <c r="BP112" s="102"/>
      <c r="BQ112" s="102"/>
      <c r="BR112" s="102"/>
      <c r="BS112" s="102"/>
      <c r="BT112" s="102"/>
      <c r="BU112" s="102"/>
      <c r="BV112" s="102"/>
      <c r="BW112" s="102"/>
      <c r="BX112" s="72">
        <v>4050</v>
      </c>
      <c r="BY112" s="73"/>
      <c r="BZ112" s="73"/>
      <c r="CA112" s="73"/>
      <c r="CB112" s="73"/>
      <c r="CC112" s="73"/>
      <c r="CD112" s="73"/>
      <c r="CE112" s="74"/>
      <c r="CF112" s="72">
        <v>540</v>
      </c>
      <c r="CG112" s="73"/>
      <c r="CH112" s="73"/>
      <c r="CI112" s="73"/>
      <c r="CJ112" s="73"/>
      <c r="CK112" s="73"/>
      <c r="CL112" s="73"/>
      <c r="CM112" s="73"/>
      <c r="CN112" s="73"/>
      <c r="CO112" s="73"/>
      <c r="CP112" s="73"/>
      <c r="CQ112" s="73"/>
      <c r="CR112" s="74"/>
      <c r="CS112" s="42"/>
      <c r="CT112" s="86">
        <f>EG112</f>
        <v>0</v>
      </c>
      <c r="CU112" s="73"/>
      <c r="CV112" s="73"/>
      <c r="CW112" s="73"/>
      <c r="CX112" s="73"/>
      <c r="CY112" s="73"/>
      <c r="CZ112" s="73"/>
      <c r="DA112" s="73"/>
      <c r="DB112" s="73"/>
      <c r="DC112" s="73"/>
      <c r="DD112" s="73"/>
      <c r="DE112" s="74"/>
      <c r="DF112" s="25"/>
      <c r="DG112" s="86">
        <v>0</v>
      </c>
      <c r="DH112" s="87"/>
      <c r="DI112" s="87"/>
      <c r="DJ112" s="87"/>
      <c r="DK112" s="87"/>
      <c r="DL112" s="87"/>
      <c r="DM112" s="87"/>
      <c r="DN112" s="87"/>
      <c r="DO112" s="87"/>
      <c r="DP112" s="87"/>
      <c r="DQ112" s="87"/>
      <c r="DR112" s="87"/>
      <c r="DS112" s="88"/>
      <c r="DT112" s="86">
        <v>0</v>
      </c>
      <c r="DU112" s="87"/>
      <c r="DV112" s="87"/>
      <c r="DW112" s="87"/>
      <c r="DX112" s="87"/>
      <c r="DY112" s="87"/>
      <c r="DZ112" s="87"/>
      <c r="EA112" s="87"/>
      <c r="EB112" s="87"/>
      <c r="EC112" s="87"/>
      <c r="ED112" s="87"/>
      <c r="EE112" s="87"/>
      <c r="EF112" s="88"/>
      <c r="EG112" s="86">
        <v>0</v>
      </c>
      <c r="EH112" s="87"/>
      <c r="EI112" s="87"/>
      <c r="EJ112" s="87"/>
      <c r="EK112" s="87"/>
      <c r="EL112" s="87"/>
      <c r="EM112" s="87"/>
      <c r="EN112" s="87"/>
      <c r="EO112" s="87"/>
      <c r="EP112" s="87"/>
      <c r="EQ112" s="87"/>
      <c r="ER112" s="87"/>
      <c r="ES112" s="88"/>
    </row>
    <row r="113" spans="1:149" s="47" customFormat="1" ht="20.25" customHeight="1">
      <c r="A113" s="43" t="s">
        <v>243</v>
      </c>
      <c r="B113" s="44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  <c r="BI113" s="45"/>
      <c r="BJ113" s="45"/>
      <c r="BK113" s="45"/>
      <c r="BL113" s="45"/>
      <c r="BM113" s="45"/>
      <c r="BN113" s="45"/>
      <c r="BO113" s="45"/>
      <c r="BP113" s="45"/>
      <c r="BQ113" s="45"/>
      <c r="BR113" s="45"/>
      <c r="BS113" s="45"/>
      <c r="BT113" s="45"/>
      <c r="BU113" s="45"/>
      <c r="BV113" s="45"/>
      <c r="BW113" s="46"/>
      <c r="BX113" s="126"/>
      <c r="BY113" s="127"/>
      <c r="BZ113" s="127"/>
      <c r="CA113" s="127"/>
      <c r="CB113" s="127"/>
      <c r="CC113" s="127"/>
      <c r="CD113" s="127"/>
      <c r="CE113" s="128"/>
      <c r="CF113" s="126"/>
      <c r="CG113" s="127"/>
      <c r="CH113" s="127"/>
      <c r="CI113" s="127"/>
      <c r="CJ113" s="127"/>
      <c r="CK113" s="127"/>
      <c r="CL113" s="127"/>
      <c r="CM113" s="127"/>
      <c r="CN113" s="127"/>
      <c r="CO113" s="127"/>
      <c r="CP113" s="127"/>
      <c r="CQ113" s="127"/>
      <c r="CR113" s="128"/>
      <c r="CS113" s="43"/>
      <c r="CT113" s="126"/>
      <c r="CU113" s="127"/>
      <c r="CV113" s="127"/>
      <c r="CW113" s="127"/>
      <c r="CX113" s="127"/>
      <c r="CY113" s="127"/>
      <c r="CZ113" s="127"/>
      <c r="DA113" s="127"/>
      <c r="DB113" s="127"/>
      <c r="DC113" s="127"/>
      <c r="DD113" s="127"/>
      <c r="DE113" s="128"/>
      <c r="DF113" s="43"/>
      <c r="DG113" s="126"/>
      <c r="DH113" s="127"/>
      <c r="DI113" s="127"/>
      <c r="DJ113" s="127"/>
      <c r="DK113" s="127"/>
      <c r="DL113" s="127"/>
      <c r="DM113" s="127"/>
      <c r="DN113" s="127"/>
      <c r="DO113" s="127"/>
      <c r="DP113" s="127"/>
      <c r="DQ113" s="127"/>
      <c r="DR113" s="127"/>
      <c r="DS113" s="128"/>
      <c r="DT113" s="126"/>
      <c r="DU113" s="127"/>
      <c r="DV113" s="127"/>
      <c r="DW113" s="127"/>
      <c r="DX113" s="127"/>
      <c r="DY113" s="127"/>
      <c r="DZ113" s="127"/>
      <c r="EA113" s="127"/>
      <c r="EB113" s="127"/>
      <c r="EC113" s="127"/>
      <c r="ED113" s="127"/>
      <c r="EE113" s="127"/>
      <c r="EF113" s="128"/>
      <c r="EG113" s="126"/>
      <c r="EH113" s="127"/>
      <c r="EI113" s="127"/>
      <c r="EJ113" s="127"/>
      <c r="EK113" s="127"/>
      <c r="EL113" s="127"/>
      <c r="EM113" s="127"/>
      <c r="EN113" s="127"/>
      <c r="EO113" s="127"/>
      <c r="EP113" s="127"/>
      <c r="EQ113" s="127"/>
      <c r="ER113" s="127"/>
      <c r="ES113" s="128"/>
    </row>
  </sheetData>
  <sheetProtection/>
  <mergeCells count="753">
    <mergeCell ref="DG36:DS36"/>
    <mergeCell ref="DT36:EF36"/>
    <mergeCell ref="EG36:ES36"/>
    <mergeCell ref="A37:BW37"/>
    <mergeCell ref="BX37:CE37"/>
    <mergeCell ref="CF37:CR37"/>
    <mergeCell ref="CT37:DF37"/>
    <mergeCell ref="DG37:DS37"/>
    <mergeCell ref="DT37:EF37"/>
    <mergeCell ref="EG37:ES37"/>
    <mergeCell ref="EG91:ES91"/>
    <mergeCell ref="A91:BW91"/>
    <mergeCell ref="BX91:CE91"/>
    <mergeCell ref="CF91:CR91"/>
    <mergeCell ref="CT91:DF91"/>
    <mergeCell ref="DG91:DS91"/>
    <mergeCell ref="DT91:EF91"/>
    <mergeCell ref="EG23:ES23"/>
    <mergeCell ref="A23:BW23"/>
    <mergeCell ref="BX23:CE23"/>
    <mergeCell ref="CF23:CR23"/>
    <mergeCell ref="CT23:DF23"/>
    <mergeCell ref="DG23:DS23"/>
    <mergeCell ref="DT23:EF23"/>
    <mergeCell ref="A71:BW71"/>
    <mergeCell ref="BX71:CE71"/>
    <mergeCell ref="CF71:CR71"/>
    <mergeCell ref="CT71:DF71"/>
    <mergeCell ref="DG71:DS71"/>
    <mergeCell ref="A68:BW68"/>
    <mergeCell ref="BX68:CE68"/>
    <mergeCell ref="DG68:DS68"/>
    <mergeCell ref="DG70:DS70"/>
    <mergeCell ref="BX70:CE70"/>
    <mergeCell ref="A19:BW19"/>
    <mergeCell ref="BX19:CE19"/>
    <mergeCell ref="CF19:CR19"/>
    <mergeCell ref="CT19:DF19"/>
    <mergeCell ref="DG19:DS19"/>
    <mergeCell ref="DT19:EF19"/>
    <mergeCell ref="CF17:CR17"/>
    <mergeCell ref="CT17:DF17"/>
    <mergeCell ref="DG17:DS17"/>
    <mergeCell ref="DT17:EF17"/>
    <mergeCell ref="EG17:ES17"/>
    <mergeCell ref="DT18:EF18"/>
    <mergeCell ref="EG18:ES18"/>
    <mergeCell ref="A18:BW18"/>
    <mergeCell ref="BX18:CE18"/>
    <mergeCell ref="CF18:CR18"/>
    <mergeCell ref="CT18:DF18"/>
    <mergeCell ref="DG18:DS18"/>
    <mergeCell ref="EG112:ES112"/>
    <mergeCell ref="A110:BW110"/>
    <mergeCell ref="BX110:CE110"/>
    <mergeCell ref="A112:BW112"/>
    <mergeCell ref="BX112:CE112"/>
    <mergeCell ref="BX113:CE113"/>
    <mergeCell ref="CF113:CR113"/>
    <mergeCell ref="CT113:DE113"/>
    <mergeCell ref="DG113:DS113"/>
    <mergeCell ref="DT113:EF113"/>
    <mergeCell ref="EG113:ES113"/>
    <mergeCell ref="CF112:CR112"/>
    <mergeCell ref="CT112:DE112"/>
    <mergeCell ref="DG112:DS112"/>
    <mergeCell ref="DT112:EF112"/>
    <mergeCell ref="A109:BW109"/>
    <mergeCell ref="BX109:CE109"/>
    <mergeCell ref="CF109:CR109"/>
    <mergeCell ref="CT109:DF109"/>
    <mergeCell ref="DG109:DS109"/>
    <mergeCell ref="EG110:ES110"/>
    <mergeCell ref="DT108:EF108"/>
    <mergeCell ref="CF110:CR110"/>
    <mergeCell ref="CT110:DF110"/>
    <mergeCell ref="DG110:DS110"/>
    <mergeCell ref="DT110:EF110"/>
    <mergeCell ref="EG108:ES108"/>
    <mergeCell ref="EG107:ES107"/>
    <mergeCell ref="A106:BW106"/>
    <mergeCell ref="BX106:CE106"/>
    <mergeCell ref="DT109:EF109"/>
    <mergeCell ref="EG109:ES109"/>
    <mergeCell ref="A108:BW108"/>
    <mergeCell ref="BX108:CE108"/>
    <mergeCell ref="CF108:CR108"/>
    <mergeCell ref="CT108:DF108"/>
    <mergeCell ref="DG108:DS108"/>
    <mergeCell ref="A107:BW107"/>
    <mergeCell ref="BX107:CE107"/>
    <mergeCell ref="CF107:CR107"/>
    <mergeCell ref="CT107:DF107"/>
    <mergeCell ref="DG107:DS107"/>
    <mergeCell ref="DT107:EF107"/>
    <mergeCell ref="A105:BW105"/>
    <mergeCell ref="BX105:CE105"/>
    <mergeCell ref="CF105:CR105"/>
    <mergeCell ref="CT105:DF105"/>
    <mergeCell ref="DG105:DS105"/>
    <mergeCell ref="EG106:ES106"/>
    <mergeCell ref="DT104:EF104"/>
    <mergeCell ref="CF106:CR106"/>
    <mergeCell ref="CT106:DF106"/>
    <mergeCell ref="DG106:DS106"/>
    <mergeCell ref="DT106:EF106"/>
    <mergeCell ref="EG104:ES104"/>
    <mergeCell ref="EG103:ES103"/>
    <mergeCell ref="A102:BW102"/>
    <mergeCell ref="BX102:CE102"/>
    <mergeCell ref="DT105:EF105"/>
    <mergeCell ref="EG105:ES105"/>
    <mergeCell ref="A104:BW104"/>
    <mergeCell ref="BX104:CE104"/>
    <mergeCell ref="CF104:CR104"/>
    <mergeCell ref="CT104:DF104"/>
    <mergeCell ref="DG104:DS104"/>
    <mergeCell ref="A103:BW103"/>
    <mergeCell ref="BX103:CE103"/>
    <mergeCell ref="CF103:CR103"/>
    <mergeCell ref="CT103:DF103"/>
    <mergeCell ref="DG103:DS103"/>
    <mergeCell ref="DT103:EF103"/>
    <mergeCell ref="A100:BW100"/>
    <mergeCell ref="BX100:CE100"/>
    <mergeCell ref="CF100:CR100"/>
    <mergeCell ref="CT100:DF100"/>
    <mergeCell ref="DG100:DS100"/>
    <mergeCell ref="EG102:ES102"/>
    <mergeCell ref="A101:BW101"/>
    <mergeCell ref="BX101:CE101"/>
    <mergeCell ref="CF101:CR101"/>
    <mergeCell ref="CT101:DF101"/>
    <mergeCell ref="DT99:EF99"/>
    <mergeCell ref="CF102:CR102"/>
    <mergeCell ref="CT102:DF102"/>
    <mergeCell ref="DG102:DS102"/>
    <mergeCell ref="DT102:EF102"/>
    <mergeCell ref="EG99:ES99"/>
    <mergeCell ref="DG101:DS101"/>
    <mergeCell ref="DT101:EF101"/>
    <mergeCell ref="EG101:ES101"/>
    <mergeCell ref="EG98:ES98"/>
    <mergeCell ref="A97:BW97"/>
    <mergeCell ref="BX97:CE97"/>
    <mergeCell ref="DT100:EF100"/>
    <mergeCell ref="EG100:ES100"/>
    <mergeCell ref="A99:BW99"/>
    <mergeCell ref="BX99:CE99"/>
    <mergeCell ref="CF99:CR99"/>
    <mergeCell ref="CT99:DF99"/>
    <mergeCell ref="DG99:DS99"/>
    <mergeCell ref="A98:BW98"/>
    <mergeCell ref="BX98:CE98"/>
    <mergeCell ref="CF98:CR98"/>
    <mergeCell ref="CT98:DF98"/>
    <mergeCell ref="DG98:DS98"/>
    <mergeCell ref="DT98:EF98"/>
    <mergeCell ref="A95:BW95"/>
    <mergeCell ref="BX95:CE95"/>
    <mergeCell ref="CF95:CR95"/>
    <mergeCell ref="CT95:DF95"/>
    <mergeCell ref="DG95:DS95"/>
    <mergeCell ref="EG97:ES97"/>
    <mergeCell ref="A96:BW96"/>
    <mergeCell ref="BX96:CE96"/>
    <mergeCell ref="EG96:ES96"/>
    <mergeCell ref="DT94:EF94"/>
    <mergeCell ref="CF97:CR97"/>
    <mergeCell ref="CT97:DF97"/>
    <mergeCell ref="DG97:DS97"/>
    <mergeCell ref="DT97:EF97"/>
    <mergeCell ref="EG94:ES94"/>
    <mergeCell ref="CF96:CR96"/>
    <mergeCell ref="CT96:DF96"/>
    <mergeCell ref="DG96:DS96"/>
    <mergeCell ref="DT96:EF96"/>
    <mergeCell ref="EG93:ES93"/>
    <mergeCell ref="A90:BW90"/>
    <mergeCell ref="BX90:CE90"/>
    <mergeCell ref="DT95:EF95"/>
    <mergeCell ref="EG95:ES95"/>
    <mergeCell ref="A94:BW94"/>
    <mergeCell ref="BX94:CE94"/>
    <mergeCell ref="CF94:CR94"/>
    <mergeCell ref="CT94:DF94"/>
    <mergeCell ref="DG94:DS94"/>
    <mergeCell ref="A93:BW93"/>
    <mergeCell ref="BX93:CE93"/>
    <mergeCell ref="CF93:CR93"/>
    <mergeCell ref="CT93:DF93"/>
    <mergeCell ref="DG93:DS93"/>
    <mergeCell ref="DT93:EF93"/>
    <mergeCell ref="A89:BW89"/>
    <mergeCell ref="BX89:CE89"/>
    <mergeCell ref="CF89:CR89"/>
    <mergeCell ref="CT89:DF89"/>
    <mergeCell ref="DG89:DS89"/>
    <mergeCell ref="EG90:ES90"/>
    <mergeCell ref="DT88:EF88"/>
    <mergeCell ref="CF90:CR90"/>
    <mergeCell ref="CT90:DF90"/>
    <mergeCell ref="DG90:DS90"/>
    <mergeCell ref="DT90:EF90"/>
    <mergeCell ref="EG88:ES88"/>
    <mergeCell ref="EG87:ES87"/>
    <mergeCell ref="A86:BW86"/>
    <mergeCell ref="BX86:CE86"/>
    <mergeCell ref="DT89:EF89"/>
    <mergeCell ref="EG89:ES89"/>
    <mergeCell ref="A88:BW88"/>
    <mergeCell ref="BX88:CE88"/>
    <mergeCell ref="CF88:CR88"/>
    <mergeCell ref="CT88:DF88"/>
    <mergeCell ref="DG88:DS88"/>
    <mergeCell ref="A87:BW87"/>
    <mergeCell ref="BX87:CE87"/>
    <mergeCell ref="CF87:CR87"/>
    <mergeCell ref="CT87:DF87"/>
    <mergeCell ref="DG87:DS87"/>
    <mergeCell ref="DT87:EF87"/>
    <mergeCell ref="A85:BW85"/>
    <mergeCell ref="BX85:CE85"/>
    <mergeCell ref="CF85:CR85"/>
    <mergeCell ref="CT85:DF85"/>
    <mergeCell ref="DG85:DS85"/>
    <mergeCell ref="EG86:ES86"/>
    <mergeCell ref="DT84:EF84"/>
    <mergeCell ref="CF86:CR86"/>
    <mergeCell ref="CT86:DF86"/>
    <mergeCell ref="DG86:DS86"/>
    <mergeCell ref="DT86:EF86"/>
    <mergeCell ref="EG84:ES84"/>
    <mergeCell ref="EG83:ES83"/>
    <mergeCell ref="A82:BW82"/>
    <mergeCell ref="BX82:CE82"/>
    <mergeCell ref="DT85:EF85"/>
    <mergeCell ref="EG85:ES85"/>
    <mergeCell ref="A84:BW84"/>
    <mergeCell ref="BX84:CE84"/>
    <mergeCell ref="CF84:CR84"/>
    <mergeCell ref="CT84:DF84"/>
    <mergeCell ref="DG84:DS84"/>
    <mergeCell ref="A83:BW83"/>
    <mergeCell ref="BX83:CE83"/>
    <mergeCell ref="CF83:CR83"/>
    <mergeCell ref="CT83:DF83"/>
    <mergeCell ref="DG83:DS83"/>
    <mergeCell ref="DT83:EF83"/>
    <mergeCell ref="A81:BW81"/>
    <mergeCell ref="BX81:CE81"/>
    <mergeCell ref="CF81:CR81"/>
    <mergeCell ref="CT81:DF81"/>
    <mergeCell ref="DG81:DS81"/>
    <mergeCell ref="EG82:ES82"/>
    <mergeCell ref="DT80:EF80"/>
    <mergeCell ref="CF82:CR82"/>
    <mergeCell ref="CT82:DF82"/>
    <mergeCell ref="DG82:DS82"/>
    <mergeCell ref="DT82:EF82"/>
    <mergeCell ref="EG80:ES80"/>
    <mergeCell ref="EG79:ES79"/>
    <mergeCell ref="A78:BW78"/>
    <mergeCell ref="BX78:CE78"/>
    <mergeCell ref="DT81:EF81"/>
    <mergeCell ref="EG81:ES81"/>
    <mergeCell ref="A80:BW80"/>
    <mergeCell ref="BX80:CE80"/>
    <mergeCell ref="CF80:CR80"/>
    <mergeCell ref="CT80:DF80"/>
    <mergeCell ref="DG80:DS80"/>
    <mergeCell ref="A79:BW79"/>
    <mergeCell ref="BX79:CE79"/>
    <mergeCell ref="CF79:CR79"/>
    <mergeCell ref="CT79:DF79"/>
    <mergeCell ref="DG79:DS79"/>
    <mergeCell ref="DT79:EF79"/>
    <mergeCell ref="A77:BW77"/>
    <mergeCell ref="BX77:CE77"/>
    <mergeCell ref="CF77:CR77"/>
    <mergeCell ref="CT77:DF77"/>
    <mergeCell ref="DG77:DS77"/>
    <mergeCell ref="EG78:ES78"/>
    <mergeCell ref="DT76:EF76"/>
    <mergeCell ref="CF78:CR78"/>
    <mergeCell ref="CT78:DF78"/>
    <mergeCell ref="DG78:DS78"/>
    <mergeCell ref="DT78:EF78"/>
    <mergeCell ref="EG76:ES76"/>
    <mergeCell ref="EG75:ES75"/>
    <mergeCell ref="A74:BW74"/>
    <mergeCell ref="BX74:CE74"/>
    <mergeCell ref="DT77:EF77"/>
    <mergeCell ref="EG77:ES77"/>
    <mergeCell ref="A76:BW76"/>
    <mergeCell ref="BX76:CE76"/>
    <mergeCell ref="CF76:CR76"/>
    <mergeCell ref="CT76:DF76"/>
    <mergeCell ref="DG76:DS76"/>
    <mergeCell ref="A75:BW75"/>
    <mergeCell ref="BX75:CE75"/>
    <mergeCell ref="CF75:CR75"/>
    <mergeCell ref="CT75:DF75"/>
    <mergeCell ref="DG75:DS75"/>
    <mergeCell ref="DT75:EF75"/>
    <mergeCell ref="A73:BW73"/>
    <mergeCell ref="BX73:CE73"/>
    <mergeCell ref="CF73:CR73"/>
    <mergeCell ref="CT73:DF73"/>
    <mergeCell ref="DG73:DS73"/>
    <mergeCell ref="EG74:ES74"/>
    <mergeCell ref="DT69:EF69"/>
    <mergeCell ref="CF74:CR74"/>
    <mergeCell ref="CT74:DF74"/>
    <mergeCell ref="DG74:DS74"/>
    <mergeCell ref="DT74:EF74"/>
    <mergeCell ref="EG69:ES69"/>
    <mergeCell ref="EG71:ES71"/>
    <mergeCell ref="DT71:EF71"/>
    <mergeCell ref="EG70:ES70"/>
    <mergeCell ref="EG72:ES72"/>
    <mergeCell ref="EG68:ES68"/>
    <mergeCell ref="A67:BW67"/>
    <mergeCell ref="BX67:CE67"/>
    <mergeCell ref="DT73:EF73"/>
    <mergeCell ref="EG73:ES73"/>
    <mergeCell ref="A69:BW69"/>
    <mergeCell ref="BX69:CE69"/>
    <mergeCell ref="CF69:CR69"/>
    <mergeCell ref="CT69:DF69"/>
    <mergeCell ref="DG69:DS69"/>
    <mergeCell ref="DT68:EF68"/>
    <mergeCell ref="A66:BW66"/>
    <mergeCell ref="BX66:CE66"/>
    <mergeCell ref="CF66:CR66"/>
    <mergeCell ref="CT66:DF66"/>
    <mergeCell ref="DG66:DS66"/>
    <mergeCell ref="CF68:CR68"/>
    <mergeCell ref="CT68:DF68"/>
    <mergeCell ref="EG67:ES67"/>
    <mergeCell ref="DT65:EF65"/>
    <mergeCell ref="CF67:CR67"/>
    <mergeCell ref="CT67:DF67"/>
    <mergeCell ref="DG67:DS67"/>
    <mergeCell ref="DT67:EF67"/>
    <mergeCell ref="EG65:ES65"/>
    <mergeCell ref="DT66:EF66"/>
    <mergeCell ref="EG66:ES66"/>
    <mergeCell ref="A65:BW65"/>
    <mergeCell ref="BX65:CE65"/>
    <mergeCell ref="CF65:CR65"/>
    <mergeCell ref="CT65:DF65"/>
    <mergeCell ref="DG65:DS65"/>
    <mergeCell ref="EG63:ES63"/>
    <mergeCell ref="A64:BW64"/>
    <mergeCell ref="BX64:CE64"/>
    <mergeCell ref="CF64:CR64"/>
    <mergeCell ref="CT64:DF64"/>
    <mergeCell ref="DG64:DS64"/>
    <mergeCell ref="DT64:EF64"/>
    <mergeCell ref="EG64:ES64"/>
    <mergeCell ref="A63:BW63"/>
    <mergeCell ref="BX63:CE63"/>
    <mergeCell ref="CF63:CR63"/>
    <mergeCell ref="CT63:DF63"/>
    <mergeCell ref="DG63:DS63"/>
    <mergeCell ref="DT63:EF63"/>
    <mergeCell ref="EG61:ES61"/>
    <mergeCell ref="A62:BW62"/>
    <mergeCell ref="BX62:CE62"/>
    <mergeCell ref="CF62:CR62"/>
    <mergeCell ref="CT62:DF62"/>
    <mergeCell ref="DG62:DS62"/>
    <mergeCell ref="DT62:EF62"/>
    <mergeCell ref="EG62:ES62"/>
    <mergeCell ref="A61:BW61"/>
    <mergeCell ref="BX61:CE61"/>
    <mergeCell ref="CF61:CR61"/>
    <mergeCell ref="CT61:DF61"/>
    <mergeCell ref="DG61:DS61"/>
    <mergeCell ref="DT61:EF61"/>
    <mergeCell ref="EG59:ES59"/>
    <mergeCell ref="A60:BW60"/>
    <mergeCell ref="BX60:CE60"/>
    <mergeCell ref="CF60:CR60"/>
    <mergeCell ref="CT60:DF60"/>
    <mergeCell ref="DG60:DS60"/>
    <mergeCell ref="DT60:EF60"/>
    <mergeCell ref="EG60:ES60"/>
    <mergeCell ref="A59:BW59"/>
    <mergeCell ref="BX59:CE59"/>
    <mergeCell ref="CF59:CR59"/>
    <mergeCell ref="CT59:DF59"/>
    <mergeCell ref="DG59:DS59"/>
    <mergeCell ref="DT59:EF59"/>
    <mergeCell ref="EG57:ES57"/>
    <mergeCell ref="A58:BW58"/>
    <mergeCell ref="BX58:CE58"/>
    <mergeCell ref="CF58:CR58"/>
    <mergeCell ref="CT58:DF58"/>
    <mergeCell ref="DG58:DS58"/>
    <mergeCell ref="DT58:EF58"/>
    <mergeCell ref="EG58:ES58"/>
    <mergeCell ref="A57:BW57"/>
    <mergeCell ref="BX57:CE57"/>
    <mergeCell ref="CF57:CR57"/>
    <mergeCell ref="CT57:DF57"/>
    <mergeCell ref="DG57:DS57"/>
    <mergeCell ref="DT57:EF57"/>
    <mergeCell ref="EG55:ES55"/>
    <mergeCell ref="A56:BW56"/>
    <mergeCell ref="BX56:CE56"/>
    <mergeCell ref="CF56:CR56"/>
    <mergeCell ref="CT56:DF56"/>
    <mergeCell ref="DG56:DS56"/>
    <mergeCell ref="DT56:EF56"/>
    <mergeCell ref="EG56:ES56"/>
    <mergeCell ref="A55:BW55"/>
    <mergeCell ref="BX55:CE55"/>
    <mergeCell ref="CF55:CR55"/>
    <mergeCell ref="CT55:DF55"/>
    <mergeCell ref="DG55:DS55"/>
    <mergeCell ref="DT55:EF55"/>
    <mergeCell ref="EG53:ES53"/>
    <mergeCell ref="A54:BW54"/>
    <mergeCell ref="BX54:CE54"/>
    <mergeCell ref="CF54:CR54"/>
    <mergeCell ref="CT54:DF54"/>
    <mergeCell ref="DG54:DS54"/>
    <mergeCell ref="DT54:EF54"/>
    <mergeCell ref="EG54:ES54"/>
    <mergeCell ref="A53:BW53"/>
    <mergeCell ref="BX53:CE53"/>
    <mergeCell ref="CF53:CR53"/>
    <mergeCell ref="CT53:DF53"/>
    <mergeCell ref="DG53:DS53"/>
    <mergeCell ref="DT53:EF53"/>
    <mergeCell ref="EG51:ES51"/>
    <mergeCell ref="A52:BW52"/>
    <mergeCell ref="BX52:CE52"/>
    <mergeCell ref="CF52:CR52"/>
    <mergeCell ref="CT52:DF52"/>
    <mergeCell ref="DG52:DS52"/>
    <mergeCell ref="DT52:EF52"/>
    <mergeCell ref="EG52:ES52"/>
    <mergeCell ref="A51:BW51"/>
    <mergeCell ref="BX51:CE51"/>
    <mergeCell ref="CF51:CR51"/>
    <mergeCell ref="CT51:DF51"/>
    <mergeCell ref="DG51:DS51"/>
    <mergeCell ref="DT51:EF51"/>
    <mergeCell ref="EG49:ES49"/>
    <mergeCell ref="A50:BW50"/>
    <mergeCell ref="BX50:CE50"/>
    <mergeCell ref="CF50:CR50"/>
    <mergeCell ref="CT50:DF50"/>
    <mergeCell ref="DG50:DS50"/>
    <mergeCell ref="DT50:EF50"/>
    <mergeCell ref="EG50:ES50"/>
    <mergeCell ref="A49:BW49"/>
    <mergeCell ref="BX49:CE49"/>
    <mergeCell ref="CF49:CR49"/>
    <mergeCell ref="CT49:DF49"/>
    <mergeCell ref="DG49:DS49"/>
    <mergeCell ref="DT49:EF49"/>
    <mergeCell ref="EG47:ES47"/>
    <mergeCell ref="A48:BW48"/>
    <mergeCell ref="BX48:CE48"/>
    <mergeCell ref="CF48:CR48"/>
    <mergeCell ref="CT48:DF48"/>
    <mergeCell ref="DG48:DS48"/>
    <mergeCell ref="DT48:EF48"/>
    <mergeCell ref="EG48:ES48"/>
    <mergeCell ref="A47:BW47"/>
    <mergeCell ref="BX47:CE47"/>
    <mergeCell ref="CF47:CR47"/>
    <mergeCell ref="CT47:DF47"/>
    <mergeCell ref="DG47:DS47"/>
    <mergeCell ref="DT47:EF47"/>
    <mergeCell ref="EG45:ES45"/>
    <mergeCell ref="A46:BW46"/>
    <mergeCell ref="BX46:CE46"/>
    <mergeCell ref="CF46:CR46"/>
    <mergeCell ref="CT46:DF46"/>
    <mergeCell ref="DG46:DS46"/>
    <mergeCell ref="DT46:EF46"/>
    <mergeCell ref="EG46:ES46"/>
    <mergeCell ref="A45:BW45"/>
    <mergeCell ref="BX45:CE45"/>
    <mergeCell ref="CF45:CR45"/>
    <mergeCell ref="CT45:DF45"/>
    <mergeCell ref="DG45:DS45"/>
    <mergeCell ref="DT45:EF45"/>
    <mergeCell ref="EG43:ES43"/>
    <mergeCell ref="A44:BW44"/>
    <mergeCell ref="BX44:CE44"/>
    <mergeCell ref="CF44:CR44"/>
    <mergeCell ref="CT44:DF44"/>
    <mergeCell ref="DG44:DS44"/>
    <mergeCell ref="DT44:EF44"/>
    <mergeCell ref="EG44:ES44"/>
    <mergeCell ref="A43:BW43"/>
    <mergeCell ref="BX43:CE43"/>
    <mergeCell ref="CF43:CR43"/>
    <mergeCell ref="CT43:DF43"/>
    <mergeCell ref="DG43:DS43"/>
    <mergeCell ref="DT43:EF43"/>
    <mergeCell ref="DT41:EF41"/>
    <mergeCell ref="EG41:ES41"/>
    <mergeCell ref="A42:BW42"/>
    <mergeCell ref="BX42:CE42"/>
    <mergeCell ref="CF42:CR42"/>
    <mergeCell ref="CT42:DF42"/>
    <mergeCell ref="DG42:DS42"/>
    <mergeCell ref="DT39:EF40"/>
    <mergeCell ref="EG39:ES40"/>
    <mergeCell ref="A40:BW40"/>
    <mergeCell ref="DT42:EF42"/>
    <mergeCell ref="EG42:ES42"/>
    <mergeCell ref="A41:BW41"/>
    <mergeCell ref="BX41:CE41"/>
    <mergeCell ref="CF41:CR41"/>
    <mergeCell ref="CT41:DF41"/>
    <mergeCell ref="DG41:DS41"/>
    <mergeCell ref="A39:BW39"/>
    <mergeCell ref="BX39:CE40"/>
    <mergeCell ref="CF39:CR40"/>
    <mergeCell ref="CS39:CS40"/>
    <mergeCell ref="CT39:DF40"/>
    <mergeCell ref="DG39:DS40"/>
    <mergeCell ref="DG38:DS38"/>
    <mergeCell ref="A35:BW35"/>
    <mergeCell ref="BX35:CE35"/>
    <mergeCell ref="CF35:CR35"/>
    <mergeCell ref="CT35:DF35"/>
    <mergeCell ref="DT38:EF38"/>
    <mergeCell ref="A36:BW36"/>
    <mergeCell ref="BX36:CE36"/>
    <mergeCell ref="CF36:CR36"/>
    <mergeCell ref="CT36:DF36"/>
    <mergeCell ref="EG38:ES38"/>
    <mergeCell ref="A34:BW34"/>
    <mergeCell ref="BX34:CE34"/>
    <mergeCell ref="CF34:CR34"/>
    <mergeCell ref="CT34:DF34"/>
    <mergeCell ref="DG34:DS34"/>
    <mergeCell ref="A38:BW38"/>
    <mergeCell ref="BX38:CE38"/>
    <mergeCell ref="CF38:CR38"/>
    <mergeCell ref="CT38:DF38"/>
    <mergeCell ref="A32:BW32"/>
    <mergeCell ref="BX32:CE32"/>
    <mergeCell ref="DT34:EF34"/>
    <mergeCell ref="EG34:ES34"/>
    <mergeCell ref="EG32:ES32"/>
    <mergeCell ref="DG31:DS31"/>
    <mergeCell ref="DT31:EF31"/>
    <mergeCell ref="CF32:CR32"/>
    <mergeCell ref="CT32:DF32"/>
    <mergeCell ref="A33:BW33"/>
    <mergeCell ref="A29:BW29"/>
    <mergeCell ref="BX29:CE29"/>
    <mergeCell ref="A31:BW31"/>
    <mergeCell ref="BX31:CE31"/>
    <mergeCell ref="CF31:CR31"/>
    <mergeCell ref="CT31:DF31"/>
    <mergeCell ref="A30:BW30"/>
    <mergeCell ref="BX30:CE30"/>
    <mergeCell ref="BX27:CE27"/>
    <mergeCell ref="CF27:CQ27"/>
    <mergeCell ref="CF30:CR30"/>
    <mergeCell ref="CT30:DF30"/>
    <mergeCell ref="DG30:DS30"/>
    <mergeCell ref="DT30:EF30"/>
    <mergeCell ref="CF29:CR29"/>
    <mergeCell ref="CT29:DF29"/>
    <mergeCell ref="DG29:DS29"/>
    <mergeCell ref="DT29:EF29"/>
    <mergeCell ref="EG24:ES24"/>
    <mergeCell ref="A22:BW22"/>
    <mergeCell ref="DT28:EF28"/>
    <mergeCell ref="EG28:ES28"/>
    <mergeCell ref="EG29:ES29"/>
    <mergeCell ref="A27:BW27"/>
    <mergeCell ref="BX26:CE26"/>
    <mergeCell ref="A28:BW28"/>
    <mergeCell ref="BX28:CE28"/>
    <mergeCell ref="CF28:CR28"/>
    <mergeCell ref="A24:BW24"/>
    <mergeCell ref="BX24:CE24"/>
    <mergeCell ref="CF24:CR24"/>
    <mergeCell ref="CT24:DF24"/>
    <mergeCell ref="DG24:DS24"/>
    <mergeCell ref="DT24:EF24"/>
    <mergeCell ref="BX22:CE22"/>
    <mergeCell ref="CF22:CR22"/>
    <mergeCell ref="CT22:DF22"/>
    <mergeCell ref="DG22:DS22"/>
    <mergeCell ref="DT22:EF22"/>
    <mergeCell ref="EG16:ES16"/>
    <mergeCell ref="EG21:ES21"/>
    <mergeCell ref="DT20:EF20"/>
    <mergeCell ref="EG22:ES22"/>
    <mergeCell ref="EG19:ES19"/>
    <mergeCell ref="A21:BW21"/>
    <mergeCell ref="BX21:CE21"/>
    <mergeCell ref="CF21:CR21"/>
    <mergeCell ref="CT21:DF21"/>
    <mergeCell ref="DG21:DS21"/>
    <mergeCell ref="DT21:EF21"/>
    <mergeCell ref="A16:BW16"/>
    <mergeCell ref="BX16:CE16"/>
    <mergeCell ref="CF16:CR16"/>
    <mergeCell ref="CT16:DF16"/>
    <mergeCell ref="DG16:DS16"/>
    <mergeCell ref="DT16:EF16"/>
    <mergeCell ref="A17:BW17"/>
    <mergeCell ref="BX17:CE17"/>
    <mergeCell ref="EG14:ES14"/>
    <mergeCell ref="A15:BW15"/>
    <mergeCell ref="BX15:CE15"/>
    <mergeCell ref="CF15:CR15"/>
    <mergeCell ref="CT15:DF15"/>
    <mergeCell ref="DG15:DS15"/>
    <mergeCell ref="DT15:EF15"/>
    <mergeCell ref="EG15:ES15"/>
    <mergeCell ref="A14:BW14"/>
    <mergeCell ref="BX14:CE14"/>
    <mergeCell ref="CF14:CR14"/>
    <mergeCell ref="CT14:DF14"/>
    <mergeCell ref="DG14:DS14"/>
    <mergeCell ref="DT14:EF14"/>
    <mergeCell ref="EG12:ES12"/>
    <mergeCell ref="A13:BW13"/>
    <mergeCell ref="BX13:CE13"/>
    <mergeCell ref="CF13:CR13"/>
    <mergeCell ref="CT13:DF13"/>
    <mergeCell ref="DG13:DS13"/>
    <mergeCell ref="DT13:EF13"/>
    <mergeCell ref="EG13:ES13"/>
    <mergeCell ref="A12:BW12"/>
    <mergeCell ref="BX12:CE12"/>
    <mergeCell ref="CF12:CR12"/>
    <mergeCell ref="CT12:DF12"/>
    <mergeCell ref="DG12:DS12"/>
    <mergeCell ref="DT12:EF12"/>
    <mergeCell ref="EG10:ES10"/>
    <mergeCell ref="A11:BW11"/>
    <mergeCell ref="BX11:CE11"/>
    <mergeCell ref="CF11:CR11"/>
    <mergeCell ref="CT11:DF11"/>
    <mergeCell ref="DG11:DS11"/>
    <mergeCell ref="DT11:EF11"/>
    <mergeCell ref="EG11:ES11"/>
    <mergeCell ref="A10:BW10"/>
    <mergeCell ref="BX10:CE10"/>
    <mergeCell ref="EG7:ES7"/>
    <mergeCell ref="EG8:ES8"/>
    <mergeCell ref="CF9:CR9"/>
    <mergeCell ref="CT9:DF9"/>
    <mergeCell ref="DG9:DS9"/>
    <mergeCell ref="DT8:EF8"/>
    <mergeCell ref="EG9:ES9"/>
    <mergeCell ref="DG8:DS8"/>
    <mergeCell ref="DT10:EF10"/>
    <mergeCell ref="DT7:EF7"/>
    <mergeCell ref="DT9:EF9"/>
    <mergeCell ref="CF7:CR7"/>
    <mergeCell ref="CT7:DF7"/>
    <mergeCell ref="CT6:DF6"/>
    <mergeCell ref="DG7:DS7"/>
    <mergeCell ref="A7:BW7"/>
    <mergeCell ref="BX7:CE7"/>
    <mergeCell ref="CF10:CR10"/>
    <mergeCell ref="CT10:DF10"/>
    <mergeCell ref="DG10:DS10"/>
    <mergeCell ref="A9:BW9"/>
    <mergeCell ref="BX9:CE9"/>
    <mergeCell ref="A1:ES1"/>
    <mergeCell ref="A3:BW5"/>
    <mergeCell ref="BX3:CE5"/>
    <mergeCell ref="CF3:CR5"/>
    <mergeCell ref="CS3:CS5"/>
    <mergeCell ref="CT3:ES3"/>
    <mergeCell ref="CT4:DF5"/>
    <mergeCell ref="EG4:ES5"/>
    <mergeCell ref="DG4:DS5"/>
    <mergeCell ref="DT4:EF5"/>
    <mergeCell ref="DT6:EF6"/>
    <mergeCell ref="A6:BW6"/>
    <mergeCell ref="BX6:CE6"/>
    <mergeCell ref="DG6:DS6"/>
    <mergeCell ref="EG6:ES6"/>
    <mergeCell ref="A8:BW8"/>
    <mergeCell ref="BX8:CE8"/>
    <mergeCell ref="CF8:CR8"/>
    <mergeCell ref="CT8:DF8"/>
    <mergeCell ref="CF6:CR6"/>
    <mergeCell ref="EG20:ES20"/>
    <mergeCell ref="A20:BW20"/>
    <mergeCell ref="BX20:CE20"/>
    <mergeCell ref="CF20:CR20"/>
    <mergeCell ref="CT20:DF20"/>
    <mergeCell ref="DG20:DS20"/>
    <mergeCell ref="EG30:ES30"/>
    <mergeCell ref="DT35:EF35"/>
    <mergeCell ref="CF25:CQ25"/>
    <mergeCell ref="CT25:DE25"/>
    <mergeCell ref="DG25:DS25"/>
    <mergeCell ref="DT25:EF25"/>
    <mergeCell ref="CF26:CQ26"/>
    <mergeCell ref="DG32:DS32"/>
    <mergeCell ref="DT32:EF32"/>
    <mergeCell ref="EG31:ES31"/>
    <mergeCell ref="EG26:ES26"/>
    <mergeCell ref="EG25:ES25"/>
    <mergeCell ref="CT26:DE26"/>
    <mergeCell ref="DG26:DS26"/>
    <mergeCell ref="DT26:EF26"/>
    <mergeCell ref="DG28:DS28"/>
    <mergeCell ref="DG72:DS72"/>
    <mergeCell ref="DT72:EF72"/>
    <mergeCell ref="EG27:ES27"/>
    <mergeCell ref="DT27:EF27"/>
    <mergeCell ref="DG27:DS27"/>
    <mergeCell ref="CT27:DE27"/>
    <mergeCell ref="CT70:DF70"/>
    <mergeCell ref="DG35:DS35"/>
    <mergeCell ref="DT70:EF70"/>
    <mergeCell ref="CT28:DF28"/>
    <mergeCell ref="EG35:ES35"/>
    <mergeCell ref="A25:BW25"/>
    <mergeCell ref="BX25:CE25"/>
    <mergeCell ref="A72:BW72"/>
    <mergeCell ref="BX72:CE72"/>
    <mergeCell ref="CF72:CR72"/>
    <mergeCell ref="CT72:DF72"/>
    <mergeCell ref="A70:BW70"/>
    <mergeCell ref="CF70:CR70"/>
    <mergeCell ref="A26:BW26"/>
    <mergeCell ref="EG92:ES92"/>
    <mergeCell ref="A92:BW92"/>
    <mergeCell ref="BX92:CE92"/>
    <mergeCell ref="CF92:CR92"/>
    <mergeCell ref="CT92:DF92"/>
    <mergeCell ref="DG92:DS92"/>
    <mergeCell ref="DT92:EF92"/>
    <mergeCell ref="BX33:CE33"/>
    <mergeCell ref="CF33:CR33"/>
    <mergeCell ref="CT33:DF33"/>
    <mergeCell ref="DG33:DS33"/>
    <mergeCell ref="DT33:EF33"/>
    <mergeCell ref="EG33:ES33"/>
  </mergeCells>
  <printOptions/>
  <pageMargins left="0.5905511811023623" right="0.5905511811023623" top="0.5905511811023623" bottom="0.5905511811023623" header="0.1968503937007874" footer="0.1968503937007874"/>
  <pageSetup fitToHeight="3" horizontalDpi="600" verticalDpi="600" orientation="landscape" paperSize="9" scale="7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44" max="150" man="1"/>
    <brk id="78" max="15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B107"/>
  <sheetViews>
    <sheetView view="pageBreakPreview" zoomScale="110" zoomScaleSheetLayoutView="110" zoomScalePageLayoutView="0" workbookViewId="0" topLeftCell="A1">
      <selection activeCell="A37" sqref="A37:BW37"/>
    </sheetView>
  </sheetViews>
  <sheetFormatPr defaultColWidth="0.875" defaultRowHeight="12.75"/>
  <cols>
    <col min="1" max="74" width="0.875" style="24" customWidth="1"/>
    <col min="75" max="75" width="19.625" style="24" customWidth="1"/>
    <col min="76" max="96" width="0.875" style="24" customWidth="1"/>
    <col min="97" max="97" width="8.25390625" style="24" customWidth="1"/>
    <col min="98" max="98" width="5.25390625" style="24" customWidth="1"/>
    <col min="99" max="109" width="0.875" style="24" customWidth="1"/>
    <col min="110" max="110" width="0.875" style="24" hidden="1" customWidth="1"/>
    <col min="111" max="122" width="0.875" style="24" customWidth="1"/>
    <col min="123" max="123" width="2.625" style="24" customWidth="1"/>
    <col min="124" max="148" width="0.875" style="24" customWidth="1"/>
    <col min="149" max="149" width="4.25390625" style="24" customWidth="1"/>
    <col min="150" max="152" width="0" style="24" hidden="1" customWidth="1"/>
    <col min="153" max="153" width="15.25390625" style="24" hidden="1" customWidth="1"/>
    <col min="154" max="154" width="10.625" style="24" hidden="1" customWidth="1"/>
    <col min="155" max="161" width="0.875" style="24" customWidth="1"/>
    <col min="162" max="162" width="10.875" style="24" bestFit="1" customWidth="1"/>
    <col min="163" max="164" width="0.875" style="24" customWidth="1"/>
    <col min="165" max="165" width="9.25390625" style="24" customWidth="1"/>
    <col min="166" max="16384" width="0.875" style="24" customWidth="1"/>
  </cols>
  <sheetData>
    <row r="1" spans="1:149" s="26" customFormat="1" ht="18.75" customHeight="1">
      <c r="A1" s="92" t="s">
        <v>29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  <c r="CC1" s="92"/>
      <c r="CD1" s="92"/>
      <c r="CE1" s="92"/>
      <c r="CF1" s="92"/>
      <c r="CG1" s="92"/>
      <c r="CH1" s="92"/>
      <c r="CI1" s="92"/>
      <c r="CJ1" s="92"/>
      <c r="CK1" s="92"/>
      <c r="CL1" s="92"/>
      <c r="CM1" s="92"/>
      <c r="CN1" s="92"/>
      <c r="CO1" s="92"/>
      <c r="CP1" s="92"/>
      <c r="CQ1" s="92"/>
      <c r="CR1" s="92"/>
      <c r="CS1" s="92"/>
      <c r="CT1" s="92"/>
      <c r="CU1" s="92"/>
      <c r="CV1" s="92"/>
      <c r="CW1" s="92"/>
      <c r="CX1" s="92"/>
      <c r="CY1" s="92"/>
      <c r="CZ1" s="92"/>
      <c r="DA1" s="92"/>
      <c r="DB1" s="92"/>
      <c r="DC1" s="92"/>
      <c r="DD1" s="92"/>
      <c r="DE1" s="92"/>
      <c r="DF1" s="92"/>
      <c r="DG1" s="92"/>
      <c r="DH1" s="92"/>
      <c r="DI1" s="92"/>
      <c r="DJ1" s="92"/>
      <c r="DK1" s="92"/>
      <c r="DL1" s="92"/>
      <c r="DM1" s="92"/>
      <c r="DN1" s="92"/>
      <c r="DO1" s="92"/>
      <c r="DP1" s="92"/>
      <c r="DQ1" s="92"/>
      <c r="DR1" s="92"/>
      <c r="DS1" s="92"/>
      <c r="DT1" s="92"/>
      <c r="DU1" s="92"/>
      <c r="DV1" s="92"/>
      <c r="DW1" s="92"/>
      <c r="DX1" s="92"/>
      <c r="DY1" s="92"/>
      <c r="DZ1" s="92"/>
      <c r="EA1" s="92"/>
      <c r="EB1" s="92"/>
      <c r="EC1" s="92"/>
      <c r="ED1" s="92"/>
      <c r="EE1" s="92"/>
      <c r="EF1" s="92"/>
      <c r="EG1" s="92"/>
      <c r="EH1" s="92"/>
      <c r="EI1" s="92"/>
      <c r="EJ1" s="92"/>
      <c r="EK1" s="92"/>
      <c r="EL1" s="92"/>
      <c r="EM1" s="92"/>
      <c r="EN1" s="92"/>
      <c r="EO1" s="92"/>
      <c r="EP1" s="92"/>
      <c r="EQ1" s="92"/>
      <c r="ER1" s="92"/>
      <c r="ES1" s="92"/>
    </row>
    <row r="2" ht="12" customHeight="1"/>
    <row r="3" spans="1:149" ht="11.25" customHeight="1">
      <c r="A3" s="93" t="s">
        <v>0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4" t="s">
        <v>1</v>
      </c>
      <c r="BY3" s="94"/>
      <c r="BZ3" s="94"/>
      <c r="CA3" s="94"/>
      <c r="CB3" s="94"/>
      <c r="CC3" s="94"/>
      <c r="CD3" s="94"/>
      <c r="CE3" s="94"/>
      <c r="CF3" s="94" t="s">
        <v>229</v>
      </c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 t="s">
        <v>279</v>
      </c>
      <c r="CT3" s="93" t="s">
        <v>318</v>
      </c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/>
      <c r="DJ3" s="93"/>
      <c r="DK3" s="93"/>
      <c r="DL3" s="93"/>
      <c r="DM3" s="93"/>
      <c r="DN3" s="93"/>
      <c r="DO3" s="93"/>
      <c r="DP3" s="93"/>
      <c r="DQ3" s="93"/>
      <c r="DR3" s="93"/>
      <c r="DS3" s="93"/>
      <c r="DT3" s="93"/>
      <c r="DU3" s="93"/>
      <c r="DV3" s="93"/>
      <c r="DW3" s="93"/>
      <c r="DX3" s="93"/>
      <c r="DY3" s="93"/>
      <c r="DZ3" s="93"/>
      <c r="EA3" s="93"/>
      <c r="EB3" s="93"/>
      <c r="EC3" s="93"/>
      <c r="ED3" s="93"/>
      <c r="EE3" s="93"/>
      <c r="EF3" s="93"/>
      <c r="EG3" s="93"/>
      <c r="EH3" s="93"/>
      <c r="EI3" s="93"/>
      <c r="EJ3" s="93"/>
      <c r="EK3" s="93"/>
      <c r="EL3" s="93"/>
      <c r="EM3" s="93"/>
      <c r="EN3" s="93"/>
      <c r="EO3" s="93"/>
      <c r="EP3" s="93"/>
      <c r="EQ3" s="93"/>
      <c r="ER3" s="93"/>
      <c r="ES3" s="93"/>
    </row>
    <row r="4" spans="1:149" ht="11.25" customHeight="1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 t="s">
        <v>230</v>
      </c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 t="s">
        <v>231</v>
      </c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 t="s">
        <v>232</v>
      </c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 t="s">
        <v>233</v>
      </c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</row>
    <row r="5" spans="1:149" ht="66.75" customHeight="1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</row>
    <row r="6" spans="1:149" ht="11.25">
      <c r="A6" s="90" t="s">
        <v>4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 t="s">
        <v>5</v>
      </c>
      <c r="BY6" s="90"/>
      <c r="BZ6" s="90"/>
      <c r="CA6" s="90"/>
      <c r="CB6" s="90"/>
      <c r="CC6" s="90"/>
      <c r="CD6" s="90"/>
      <c r="CE6" s="90"/>
      <c r="CF6" s="90" t="s">
        <v>6</v>
      </c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27"/>
      <c r="CT6" s="90" t="s">
        <v>7</v>
      </c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 t="s">
        <v>8</v>
      </c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 t="s">
        <v>9</v>
      </c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 t="s">
        <v>10</v>
      </c>
      <c r="EH6" s="90"/>
      <c r="EI6" s="90"/>
      <c r="EJ6" s="90"/>
      <c r="EK6" s="90"/>
      <c r="EL6" s="90"/>
      <c r="EM6" s="90"/>
      <c r="EN6" s="90"/>
      <c r="EO6" s="90"/>
      <c r="EP6" s="90"/>
      <c r="EQ6" s="90"/>
      <c r="ER6" s="90"/>
      <c r="ES6" s="90"/>
    </row>
    <row r="7" spans="1:149" s="26" customFormat="1" ht="12.75" customHeight="1">
      <c r="A7" s="99" t="s">
        <v>234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8" t="s">
        <v>30</v>
      </c>
      <c r="BY7" s="98"/>
      <c r="BZ7" s="98"/>
      <c r="CA7" s="98"/>
      <c r="CB7" s="98"/>
      <c r="CC7" s="98"/>
      <c r="CD7" s="98"/>
      <c r="CE7" s="98"/>
      <c r="CF7" s="98" t="s">
        <v>31</v>
      </c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28"/>
      <c r="CT7" s="89">
        <f>DG7+DT7+EG7</f>
        <v>0</v>
      </c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>
        <v>0</v>
      </c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>
        <f>0</f>
        <v>0</v>
      </c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>
        <f>0</f>
        <v>0</v>
      </c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</row>
    <row r="8" spans="1:149" ht="12.75" customHeight="1">
      <c r="A8" s="91" t="s">
        <v>235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67" t="s">
        <v>32</v>
      </c>
      <c r="BY8" s="67"/>
      <c r="BZ8" s="67"/>
      <c r="CA8" s="67"/>
      <c r="CB8" s="67"/>
      <c r="CC8" s="67"/>
      <c r="CD8" s="67"/>
      <c r="CE8" s="67"/>
      <c r="CF8" s="67" t="s">
        <v>31</v>
      </c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23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</row>
    <row r="9" spans="1:153" s="26" customFormat="1" ht="10.5">
      <c r="A9" s="99" t="s">
        <v>33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8" t="s">
        <v>34</v>
      </c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28"/>
      <c r="CT9" s="89">
        <f>DG9+DT9+EG9</f>
        <v>60134972.55</v>
      </c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>
        <f>DG15+DG24+DG28</f>
        <v>27156411.9</v>
      </c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>
        <f>DT15+DT24+DT28+DT34</f>
        <v>3715000</v>
      </c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>
        <f>EG10+EG15+EG24+EG99+EG37</f>
        <v>29263560.65</v>
      </c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W9" s="29"/>
    </row>
    <row r="10" spans="1:162" s="26" customFormat="1" ht="22.5" customHeight="1">
      <c r="A10" s="100" t="s">
        <v>35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98" t="s">
        <v>36</v>
      </c>
      <c r="BY10" s="98"/>
      <c r="BZ10" s="98"/>
      <c r="CA10" s="98"/>
      <c r="CB10" s="98"/>
      <c r="CC10" s="98"/>
      <c r="CD10" s="98"/>
      <c r="CE10" s="98"/>
      <c r="CF10" s="98" t="s">
        <v>37</v>
      </c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28"/>
      <c r="CT10" s="89">
        <f>EG10</f>
        <v>1580000</v>
      </c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>
        <v>0</v>
      </c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>
        <v>0</v>
      </c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>
        <f>EG12+EG13+EG14</f>
        <v>1580000</v>
      </c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W10" s="29"/>
      <c r="EX10" s="29"/>
      <c r="FF10" s="29">
        <f>EG7+EG9-EG41</f>
        <v>0</v>
      </c>
    </row>
    <row r="11" spans="1:149" ht="11.25">
      <c r="A11" s="102" t="s">
        <v>38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67" t="s">
        <v>39</v>
      </c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23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</row>
    <row r="12" spans="1:149" s="30" customFormat="1" ht="11.25">
      <c r="A12" s="102" t="s">
        <v>252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67" t="s">
        <v>39</v>
      </c>
      <c r="BY12" s="67"/>
      <c r="BZ12" s="67"/>
      <c r="CA12" s="67"/>
      <c r="CB12" s="67"/>
      <c r="CC12" s="67"/>
      <c r="CD12" s="67"/>
      <c r="CE12" s="67"/>
      <c r="CF12" s="67" t="s">
        <v>37</v>
      </c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23" t="s">
        <v>255</v>
      </c>
      <c r="CT12" s="68">
        <f>EG12</f>
        <v>1380000</v>
      </c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>
        <v>0</v>
      </c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>
        <v>0</v>
      </c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>
        <v>1380000</v>
      </c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</row>
    <row r="13" spans="1:149" s="30" customFormat="1" ht="11.25">
      <c r="A13" s="102" t="s">
        <v>253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67" t="s">
        <v>39</v>
      </c>
      <c r="BY13" s="67"/>
      <c r="BZ13" s="67"/>
      <c r="CA13" s="67"/>
      <c r="CB13" s="67"/>
      <c r="CC13" s="67"/>
      <c r="CD13" s="67"/>
      <c r="CE13" s="67"/>
      <c r="CF13" s="67" t="s">
        <v>37</v>
      </c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23" t="s">
        <v>256</v>
      </c>
      <c r="CT13" s="68">
        <f>EG13</f>
        <v>200000</v>
      </c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>
        <v>0</v>
      </c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>
        <v>0</v>
      </c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>
        <f>50000+20000+30000+50000+50000</f>
        <v>200000</v>
      </c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</row>
    <row r="14" spans="1:149" s="30" customFormat="1" ht="11.25">
      <c r="A14" s="102" t="s">
        <v>254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67" t="s">
        <v>39</v>
      </c>
      <c r="BY14" s="67"/>
      <c r="BZ14" s="67"/>
      <c r="CA14" s="67"/>
      <c r="CB14" s="67"/>
      <c r="CC14" s="67"/>
      <c r="CD14" s="67"/>
      <c r="CE14" s="67"/>
      <c r="CF14" s="67" t="s">
        <v>37</v>
      </c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23" t="s">
        <v>257</v>
      </c>
      <c r="CT14" s="68">
        <f>EG14</f>
        <v>0</v>
      </c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>
        <v>0</v>
      </c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>
        <v>0</v>
      </c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>
        <v>0</v>
      </c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</row>
    <row r="15" spans="1:149" s="26" customFormat="1" ht="10.5" customHeight="1">
      <c r="A15" s="100" t="s">
        <v>40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98" t="s">
        <v>41</v>
      </c>
      <c r="BY15" s="98"/>
      <c r="BZ15" s="98"/>
      <c r="CA15" s="98"/>
      <c r="CB15" s="98"/>
      <c r="CC15" s="98"/>
      <c r="CD15" s="98"/>
      <c r="CE15" s="98"/>
      <c r="CF15" s="98" t="s">
        <v>42</v>
      </c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28"/>
      <c r="CT15" s="89">
        <f>DG15+EG15</f>
        <v>55006165.55</v>
      </c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>
        <f>DG16</f>
        <v>27156411.9</v>
      </c>
      <c r="DH15" s="89"/>
      <c r="DI15" s="89"/>
      <c r="DJ15" s="89"/>
      <c r="DK15" s="89"/>
      <c r="DL15" s="89"/>
      <c r="DM15" s="89"/>
      <c r="DN15" s="89"/>
      <c r="DO15" s="89"/>
      <c r="DP15" s="89"/>
      <c r="DQ15" s="89"/>
      <c r="DR15" s="89"/>
      <c r="DS15" s="89"/>
      <c r="DT15" s="89">
        <v>0</v>
      </c>
      <c r="DU15" s="89"/>
      <c r="DV15" s="89"/>
      <c r="DW15" s="89"/>
      <c r="DX15" s="89"/>
      <c r="DY15" s="89"/>
      <c r="DZ15" s="89"/>
      <c r="EA15" s="89"/>
      <c r="EB15" s="89"/>
      <c r="EC15" s="89"/>
      <c r="ED15" s="89"/>
      <c r="EE15" s="89"/>
      <c r="EF15" s="89"/>
      <c r="EG15" s="89">
        <f>EG21+EG22+EG23</f>
        <v>27849753.65</v>
      </c>
      <c r="EH15" s="89"/>
      <c r="EI15" s="89"/>
      <c r="EJ15" s="89"/>
      <c r="EK15" s="89"/>
      <c r="EL15" s="89"/>
      <c r="EM15" s="89"/>
      <c r="EN15" s="89"/>
      <c r="EO15" s="89"/>
      <c r="EP15" s="89"/>
      <c r="EQ15" s="89"/>
      <c r="ER15" s="89"/>
      <c r="ES15" s="89"/>
    </row>
    <row r="16" spans="1:149" s="30" customFormat="1" ht="33.75" customHeight="1">
      <c r="A16" s="78" t="s">
        <v>320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67" t="s">
        <v>43</v>
      </c>
      <c r="BY16" s="67"/>
      <c r="BZ16" s="67"/>
      <c r="CA16" s="67"/>
      <c r="CB16" s="67"/>
      <c r="CC16" s="67"/>
      <c r="CD16" s="67"/>
      <c r="CE16" s="67"/>
      <c r="CF16" s="67" t="s">
        <v>42</v>
      </c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23" t="s">
        <v>78</v>
      </c>
      <c r="CT16" s="68">
        <f>DG16</f>
        <v>27156411.9</v>
      </c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>
        <f>DG17+DG18+DG19+DG20</f>
        <v>27156411.9</v>
      </c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>
        <v>0</v>
      </c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>
        <v>0</v>
      </c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</row>
    <row r="17" spans="1:149" s="30" customFormat="1" ht="22.5" customHeight="1">
      <c r="A17" s="78" t="s">
        <v>319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67"/>
      <c r="BY17" s="67"/>
      <c r="BZ17" s="67"/>
      <c r="CA17" s="67"/>
      <c r="CB17" s="67"/>
      <c r="CC17" s="67"/>
      <c r="CD17" s="67"/>
      <c r="CE17" s="67"/>
      <c r="CF17" s="67" t="s">
        <v>42</v>
      </c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23" t="s">
        <v>78</v>
      </c>
      <c r="CT17" s="68">
        <f>DG17</f>
        <v>8743602.32</v>
      </c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>
        <f>8676438.06+67164.26</f>
        <v>8743602.32</v>
      </c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>
        <v>0</v>
      </c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>
        <v>0</v>
      </c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</row>
    <row r="18" spans="1:149" s="30" customFormat="1" ht="17.25" customHeight="1">
      <c r="A18" s="78" t="s">
        <v>321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67"/>
      <c r="BY18" s="67"/>
      <c r="BZ18" s="67"/>
      <c r="CA18" s="67"/>
      <c r="CB18" s="67"/>
      <c r="CC18" s="67"/>
      <c r="CD18" s="67"/>
      <c r="CE18" s="67"/>
      <c r="CF18" s="67" t="s">
        <v>42</v>
      </c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23" t="s">
        <v>78</v>
      </c>
      <c r="CT18" s="68">
        <f>DG18</f>
        <v>8064322.51</v>
      </c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>
        <f>2244819.65+1900000+3919502.86</f>
        <v>8064322.51</v>
      </c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>
        <v>0</v>
      </c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>
        <v>0</v>
      </c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</row>
    <row r="19" spans="1:149" s="30" customFormat="1" ht="17.25" customHeight="1">
      <c r="A19" s="78" t="s">
        <v>322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67"/>
      <c r="BY19" s="67"/>
      <c r="BZ19" s="67"/>
      <c r="CA19" s="67"/>
      <c r="CB19" s="67"/>
      <c r="CC19" s="67"/>
      <c r="CD19" s="67"/>
      <c r="CE19" s="67"/>
      <c r="CF19" s="67" t="s">
        <v>42</v>
      </c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23" t="s">
        <v>78</v>
      </c>
      <c r="CT19" s="68">
        <f>DG19</f>
        <v>9061655.8</v>
      </c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>
        <f>9061655.8</f>
        <v>9061655.8</v>
      </c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>
        <v>0</v>
      </c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>
        <v>0</v>
      </c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</row>
    <row r="20" spans="1:149" s="30" customFormat="1" ht="17.25" customHeight="1">
      <c r="A20" s="78" t="s">
        <v>334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67"/>
      <c r="BY20" s="67"/>
      <c r="BZ20" s="67"/>
      <c r="CA20" s="67"/>
      <c r="CB20" s="67"/>
      <c r="CC20" s="67"/>
      <c r="CD20" s="67"/>
      <c r="CE20" s="67"/>
      <c r="CF20" s="67" t="s">
        <v>42</v>
      </c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23" t="s">
        <v>78</v>
      </c>
      <c r="CT20" s="68">
        <f>DG20</f>
        <v>1286831.27</v>
      </c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>
        <v>1286831.27</v>
      </c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>
        <v>0</v>
      </c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>
        <v>0</v>
      </c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</row>
    <row r="21" spans="1:149" s="30" customFormat="1" ht="10.5" customHeight="1">
      <c r="A21" s="79" t="s">
        <v>258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67"/>
      <c r="BY21" s="67"/>
      <c r="BZ21" s="67"/>
      <c r="CA21" s="67"/>
      <c r="CB21" s="67"/>
      <c r="CC21" s="67"/>
      <c r="CD21" s="67"/>
      <c r="CE21" s="67"/>
      <c r="CF21" s="67" t="s">
        <v>42</v>
      </c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23" t="s">
        <v>78</v>
      </c>
      <c r="CT21" s="68">
        <f>EG21</f>
        <v>27063513.9</v>
      </c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>
        <v>0</v>
      </c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>
        <v>0</v>
      </c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>
        <f>23962969.59+250000+56265+85634.89+35000+798908.59+10000+100000+3600+2750+223500+102188.25+400000+1032697.58</f>
        <v>27063513.9</v>
      </c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</row>
    <row r="22" spans="1:149" s="30" customFormat="1" ht="10.5" customHeight="1">
      <c r="A22" s="79" t="s">
        <v>260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67"/>
      <c r="BY22" s="67"/>
      <c r="BZ22" s="67"/>
      <c r="CA22" s="67"/>
      <c r="CB22" s="67"/>
      <c r="CC22" s="67"/>
      <c r="CD22" s="67"/>
      <c r="CE22" s="67"/>
      <c r="CF22" s="67" t="s">
        <v>42</v>
      </c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23" t="s">
        <v>259</v>
      </c>
      <c r="CT22" s="68">
        <f>EG22</f>
        <v>774302</v>
      </c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>
        <v>0</v>
      </c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>
        <v>0</v>
      </c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>
        <f>825000-50000-698</f>
        <v>774302</v>
      </c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</row>
    <row r="23" spans="1:149" s="30" customFormat="1" ht="10.5" customHeight="1">
      <c r="A23" s="79" t="s">
        <v>343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67"/>
      <c r="BY23" s="67"/>
      <c r="BZ23" s="67"/>
      <c r="CA23" s="67"/>
      <c r="CB23" s="67"/>
      <c r="CC23" s="67"/>
      <c r="CD23" s="67"/>
      <c r="CE23" s="67"/>
      <c r="CF23" s="67" t="s">
        <v>42</v>
      </c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23" t="s">
        <v>81</v>
      </c>
      <c r="CT23" s="68">
        <f>EG23</f>
        <v>11937.75</v>
      </c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>
        <v>0</v>
      </c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>
        <v>0</v>
      </c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>
        <v>11937.75</v>
      </c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</row>
    <row r="24" spans="1:149" s="26" customFormat="1" ht="10.5" customHeight="1">
      <c r="A24" s="103" t="s">
        <v>44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5" t="s">
        <v>45</v>
      </c>
      <c r="BY24" s="105"/>
      <c r="BZ24" s="105"/>
      <c r="CA24" s="105"/>
      <c r="CB24" s="105"/>
      <c r="CC24" s="105"/>
      <c r="CD24" s="105"/>
      <c r="CE24" s="105"/>
      <c r="CF24" s="105" t="s">
        <v>46</v>
      </c>
      <c r="CG24" s="105"/>
      <c r="CH24" s="105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31"/>
      <c r="CT24" s="106">
        <f>EG24</f>
        <v>4198</v>
      </c>
      <c r="CU24" s="106"/>
      <c r="CV24" s="106"/>
      <c r="CW24" s="106"/>
      <c r="CX24" s="106"/>
      <c r="CY24" s="106"/>
      <c r="CZ24" s="106"/>
      <c r="DA24" s="106"/>
      <c r="DB24" s="106"/>
      <c r="DC24" s="106"/>
      <c r="DD24" s="106"/>
      <c r="DE24" s="106"/>
      <c r="DF24" s="106"/>
      <c r="DG24" s="106">
        <v>0</v>
      </c>
      <c r="DH24" s="106"/>
      <c r="DI24" s="106"/>
      <c r="DJ24" s="106"/>
      <c r="DK24" s="106"/>
      <c r="DL24" s="106"/>
      <c r="DM24" s="106"/>
      <c r="DN24" s="106"/>
      <c r="DO24" s="106"/>
      <c r="DP24" s="106"/>
      <c r="DQ24" s="106"/>
      <c r="DR24" s="106"/>
      <c r="DS24" s="106"/>
      <c r="DT24" s="106">
        <v>0</v>
      </c>
      <c r="DU24" s="106"/>
      <c r="DV24" s="106"/>
      <c r="DW24" s="106"/>
      <c r="DX24" s="106"/>
      <c r="DY24" s="106"/>
      <c r="DZ24" s="106"/>
      <c r="EA24" s="106"/>
      <c r="EB24" s="106"/>
      <c r="EC24" s="106"/>
      <c r="ED24" s="106"/>
      <c r="EE24" s="106"/>
      <c r="EF24" s="106"/>
      <c r="EG24" s="106">
        <f>EG26+EG27</f>
        <v>4198</v>
      </c>
      <c r="EH24" s="106"/>
      <c r="EI24" s="106"/>
      <c r="EJ24" s="106"/>
      <c r="EK24" s="106"/>
      <c r="EL24" s="106"/>
      <c r="EM24" s="106"/>
      <c r="EN24" s="106"/>
      <c r="EO24" s="106"/>
      <c r="EP24" s="106"/>
      <c r="EQ24" s="106"/>
      <c r="ER24" s="106"/>
      <c r="ES24" s="106"/>
    </row>
    <row r="25" spans="1:236" s="25" customFormat="1" ht="15.75" customHeight="1">
      <c r="A25" s="72" t="s">
        <v>38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4"/>
      <c r="BX25" s="75" t="s">
        <v>47</v>
      </c>
      <c r="BY25" s="76"/>
      <c r="BZ25" s="76"/>
      <c r="CA25" s="76"/>
      <c r="CB25" s="76"/>
      <c r="CC25" s="76"/>
      <c r="CD25" s="76"/>
      <c r="CE25" s="77"/>
      <c r="CF25" s="75" t="s">
        <v>46</v>
      </c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32"/>
      <c r="CS25" s="33"/>
      <c r="CT25" s="86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34"/>
      <c r="DG25" s="86"/>
      <c r="DH25" s="87"/>
      <c r="DI25" s="87"/>
      <c r="DJ25" s="87"/>
      <c r="DK25" s="87"/>
      <c r="DL25" s="87"/>
      <c r="DM25" s="87"/>
      <c r="DN25" s="87"/>
      <c r="DO25" s="87"/>
      <c r="DP25" s="87"/>
      <c r="DQ25" s="87"/>
      <c r="DR25" s="87"/>
      <c r="DS25" s="88"/>
      <c r="DT25" s="86"/>
      <c r="DU25" s="87"/>
      <c r="DV25" s="87"/>
      <c r="DW25" s="87"/>
      <c r="DX25" s="87"/>
      <c r="DY25" s="87"/>
      <c r="DZ25" s="87"/>
      <c r="EA25" s="87"/>
      <c r="EB25" s="87"/>
      <c r="EC25" s="87"/>
      <c r="ED25" s="87"/>
      <c r="EE25" s="87"/>
      <c r="EF25" s="88"/>
      <c r="EG25" s="86"/>
      <c r="EH25" s="87"/>
      <c r="EI25" s="87"/>
      <c r="EJ25" s="87"/>
      <c r="EK25" s="87"/>
      <c r="EL25" s="87"/>
      <c r="EM25" s="87"/>
      <c r="EN25" s="87"/>
      <c r="EO25" s="87"/>
      <c r="EP25" s="87"/>
      <c r="EQ25" s="87"/>
      <c r="ER25" s="87"/>
      <c r="ES25" s="88"/>
      <c r="EY25" s="35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</row>
    <row r="26" spans="1:236" s="25" customFormat="1" ht="15.75" customHeight="1">
      <c r="A26" s="83" t="s">
        <v>344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5"/>
      <c r="BX26" s="75" t="s">
        <v>47</v>
      </c>
      <c r="BY26" s="76"/>
      <c r="BZ26" s="76"/>
      <c r="CA26" s="76"/>
      <c r="CB26" s="76"/>
      <c r="CC26" s="76"/>
      <c r="CD26" s="76"/>
      <c r="CE26" s="77"/>
      <c r="CF26" s="75" t="s">
        <v>46</v>
      </c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32"/>
      <c r="CS26" s="33" t="s">
        <v>46</v>
      </c>
      <c r="CT26" s="86">
        <f>EG26</f>
        <v>698</v>
      </c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7"/>
      <c r="DF26" s="34"/>
      <c r="DG26" s="86">
        <v>0</v>
      </c>
      <c r="DH26" s="87"/>
      <c r="DI26" s="87"/>
      <c r="DJ26" s="87"/>
      <c r="DK26" s="87"/>
      <c r="DL26" s="87"/>
      <c r="DM26" s="87"/>
      <c r="DN26" s="87"/>
      <c r="DO26" s="87"/>
      <c r="DP26" s="87"/>
      <c r="DQ26" s="87"/>
      <c r="DR26" s="87"/>
      <c r="DS26" s="88"/>
      <c r="DT26" s="86">
        <v>0</v>
      </c>
      <c r="DU26" s="87"/>
      <c r="DV26" s="87"/>
      <c r="DW26" s="87"/>
      <c r="DX26" s="87"/>
      <c r="DY26" s="87"/>
      <c r="DZ26" s="87"/>
      <c r="EA26" s="87"/>
      <c r="EB26" s="87"/>
      <c r="EC26" s="87"/>
      <c r="ED26" s="87"/>
      <c r="EE26" s="87"/>
      <c r="EF26" s="88"/>
      <c r="EG26" s="86">
        <v>698</v>
      </c>
      <c r="EH26" s="87"/>
      <c r="EI26" s="87"/>
      <c r="EJ26" s="87"/>
      <c r="EK26" s="87"/>
      <c r="EL26" s="87"/>
      <c r="EM26" s="87"/>
      <c r="EN26" s="87"/>
      <c r="EO26" s="87"/>
      <c r="EP26" s="87"/>
      <c r="EQ26" s="87"/>
      <c r="ER26" s="87"/>
      <c r="ES26" s="88"/>
      <c r="EY26" s="35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</row>
    <row r="27" spans="1:149" s="30" customFormat="1" ht="15.75" customHeight="1">
      <c r="A27" s="107" t="s">
        <v>297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108"/>
      <c r="BQ27" s="108"/>
      <c r="BR27" s="108"/>
      <c r="BS27" s="108"/>
      <c r="BT27" s="108"/>
      <c r="BU27" s="108"/>
      <c r="BV27" s="108"/>
      <c r="BW27" s="109"/>
      <c r="BX27" s="75" t="s">
        <v>47</v>
      </c>
      <c r="BY27" s="76"/>
      <c r="BZ27" s="76"/>
      <c r="CA27" s="76"/>
      <c r="CB27" s="76"/>
      <c r="CC27" s="76"/>
      <c r="CD27" s="76"/>
      <c r="CE27" s="77"/>
      <c r="CF27" s="75" t="s">
        <v>46</v>
      </c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32"/>
      <c r="CS27" s="33" t="s">
        <v>280</v>
      </c>
      <c r="CT27" s="86">
        <f>EG27</f>
        <v>3500</v>
      </c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34"/>
      <c r="DG27" s="86">
        <v>0</v>
      </c>
      <c r="DH27" s="87"/>
      <c r="DI27" s="87"/>
      <c r="DJ27" s="87"/>
      <c r="DK27" s="87"/>
      <c r="DL27" s="87"/>
      <c r="DM27" s="87"/>
      <c r="DN27" s="87"/>
      <c r="DO27" s="87"/>
      <c r="DP27" s="87"/>
      <c r="DQ27" s="87"/>
      <c r="DR27" s="87"/>
      <c r="DS27" s="88"/>
      <c r="DT27" s="86">
        <v>0</v>
      </c>
      <c r="DU27" s="87"/>
      <c r="DV27" s="87"/>
      <c r="DW27" s="87"/>
      <c r="DX27" s="87"/>
      <c r="DY27" s="87"/>
      <c r="DZ27" s="87"/>
      <c r="EA27" s="87"/>
      <c r="EB27" s="87"/>
      <c r="EC27" s="87"/>
      <c r="ED27" s="87"/>
      <c r="EE27" s="87"/>
      <c r="EF27" s="88"/>
      <c r="EG27" s="86">
        <v>3500</v>
      </c>
      <c r="EH27" s="87"/>
      <c r="EI27" s="87"/>
      <c r="EJ27" s="87"/>
      <c r="EK27" s="87"/>
      <c r="EL27" s="87"/>
      <c r="EM27" s="87"/>
      <c r="EN27" s="87"/>
      <c r="EO27" s="87"/>
      <c r="EP27" s="87"/>
      <c r="EQ27" s="87"/>
      <c r="ER27" s="87"/>
      <c r="ES27" s="88"/>
    </row>
    <row r="28" spans="1:149" s="26" customFormat="1" ht="10.5" customHeight="1">
      <c r="A28" s="100" t="s">
        <v>48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  <c r="BM28" s="101"/>
      <c r="BN28" s="101"/>
      <c r="BO28" s="101"/>
      <c r="BP28" s="101"/>
      <c r="BQ28" s="101"/>
      <c r="BR28" s="101"/>
      <c r="BS28" s="101"/>
      <c r="BT28" s="101"/>
      <c r="BU28" s="101"/>
      <c r="BV28" s="101"/>
      <c r="BW28" s="101"/>
      <c r="BX28" s="98" t="s">
        <v>49</v>
      </c>
      <c r="BY28" s="98"/>
      <c r="BZ28" s="98"/>
      <c r="CA28" s="98"/>
      <c r="CB28" s="98"/>
      <c r="CC28" s="98"/>
      <c r="CD28" s="98"/>
      <c r="CE28" s="98"/>
      <c r="CF28" s="98" t="s">
        <v>50</v>
      </c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28"/>
      <c r="CT28" s="89">
        <f>DT28</f>
        <v>3715000</v>
      </c>
      <c r="CU28" s="89"/>
      <c r="CV28" s="89"/>
      <c r="CW28" s="89"/>
      <c r="CX28" s="89"/>
      <c r="CY28" s="89"/>
      <c r="CZ28" s="89"/>
      <c r="DA28" s="89"/>
      <c r="DB28" s="89"/>
      <c r="DC28" s="89"/>
      <c r="DD28" s="89"/>
      <c r="DE28" s="89"/>
      <c r="DF28" s="89"/>
      <c r="DG28" s="89">
        <v>0</v>
      </c>
      <c r="DH28" s="89"/>
      <c r="DI28" s="89"/>
      <c r="DJ28" s="89"/>
      <c r="DK28" s="89"/>
      <c r="DL28" s="89"/>
      <c r="DM28" s="89"/>
      <c r="DN28" s="89"/>
      <c r="DO28" s="89"/>
      <c r="DP28" s="89"/>
      <c r="DQ28" s="89"/>
      <c r="DR28" s="89"/>
      <c r="DS28" s="89"/>
      <c r="DT28" s="89">
        <f>DT31+DT32+DT33</f>
        <v>3715000</v>
      </c>
      <c r="DU28" s="89"/>
      <c r="DV28" s="89"/>
      <c r="DW28" s="89"/>
      <c r="DX28" s="89"/>
      <c r="DY28" s="89"/>
      <c r="DZ28" s="89"/>
      <c r="EA28" s="89"/>
      <c r="EB28" s="89"/>
      <c r="EC28" s="89"/>
      <c r="ED28" s="89"/>
      <c r="EE28" s="89"/>
      <c r="EF28" s="89"/>
      <c r="EG28" s="89">
        <v>0</v>
      </c>
      <c r="EH28" s="89"/>
      <c r="EI28" s="89"/>
      <c r="EJ28" s="89"/>
      <c r="EK28" s="89"/>
      <c r="EL28" s="89"/>
      <c r="EM28" s="89"/>
      <c r="EN28" s="89"/>
      <c r="EO28" s="89"/>
      <c r="EP28" s="89"/>
      <c r="EQ28" s="89"/>
      <c r="ER28" s="89"/>
      <c r="ES28" s="89"/>
    </row>
    <row r="29" spans="1:149" ht="10.5" customHeight="1">
      <c r="A29" s="79" t="s">
        <v>38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23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</row>
    <row r="30" spans="1:149" ht="18" customHeight="1">
      <c r="A30" s="78" t="s">
        <v>261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23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</row>
    <row r="31" spans="1:149" ht="25.5" customHeight="1">
      <c r="A31" s="78" t="s">
        <v>323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5" t="s">
        <v>302</v>
      </c>
      <c r="BY31" s="76"/>
      <c r="BZ31" s="76"/>
      <c r="CA31" s="76"/>
      <c r="CB31" s="76"/>
      <c r="CC31" s="76"/>
      <c r="CD31" s="76"/>
      <c r="CE31" s="77"/>
      <c r="CF31" s="67" t="s">
        <v>50</v>
      </c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23" t="s">
        <v>281</v>
      </c>
      <c r="CT31" s="68">
        <f>DT31</f>
        <v>3000000</v>
      </c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>
        <v>0</v>
      </c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>
        <f>3000000</f>
        <v>3000000</v>
      </c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>
        <v>0</v>
      </c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</row>
    <row r="32" spans="1:162" ht="25.5" customHeight="1">
      <c r="A32" s="78" t="s">
        <v>326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67" t="s">
        <v>303</v>
      </c>
      <c r="BY32" s="67"/>
      <c r="BZ32" s="67"/>
      <c r="CA32" s="67"/>
      <c r="CB32" s="67"/>
      <c r="CC32" s="67"/>
      <c r="CD32" s="67"/>
      <c r="CE32" s="67"/>
      <c r="CF32" s="67" t="s">
        <v>50</v>
      </c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23" t="s">
        <v>281</v>
      </c>
      <c r="CT32" s="68">
        <f>DT32</f>
        <v>215000</v>
      </c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>
        <v>0</v>
      </c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>
        <f>215000</f>
        <v>215000</v>
      </c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>
        <v>0</v>
      </c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FF32" s="36"/>
    </row>
    <row r="33" spans="1:149" ht="12.75" customHeight="1">
      <c r="A33" s="78" t="str">
        <f>'2023'!A34:BW34</f>
        <v>приобретение современного спортивного инвентаря , оборудования, аксессуаров и материалов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67" t="s">
        <v>304</v>
      </c>
      <c r="BY33" s="67"/>
      <c r="BZ33" s="67"/>
      <c r="CA33" s="67"/>
      <c r="CB33" s="67"/>
      <c r="CC33" s="67"/>
      <c r="CD33" s="67"/>
      <c r="CE33" s="67"/>
      <c r="CF33" s="67" t="s">
        <v>50</v>
      </c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23" t="s">
        <v>308</v>
      </c>
      <c r="CT33" s="68">
        <f>DT33</f>
        <v>500000</v>
      </c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>
        <v>0</v>
      </c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>
        <f>500000</f>
        <v>500000</v>
      </c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>
        <v>0</v>
      </c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</row>
    <row r="34" spans="1:149" s="26" customFormat="1" ht="13.5" customHeight="1">
      <c r="A34" s="100" t="s">
        <v>51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1"/>
      <c r="BN34" s="101"/>
      <c r="BO34" s="101"/>
      <c r="BP34" s="101"/>
      <c r="BQ34" s="101"/>
      <c r="BR34" s="101"/>
      <c r="BS34" s="101"/>
      <c r="BT34" s="101"/>
      <c r="BU34" s="101"/>
      <c r="BV34" s="101"/>
      <c r="BW34" s="101"/>
      <c r="BX34" s="98" t="s">
        <v>52</v>
      </c>
      <c r="BY34" s="98"/>
      <c r="BZ34" s="98"/>
      <c r="CA34" s="98"/>
      <c r="CB34" s="98"/>
      <c r="CC34" s="98"/>
      <c r="CD34" s="98"/>
      <c r="CE34" s="98"/>
      <c r="CF34" s="98" t="s">
        <v>50</v>
      </c>
      <c r="CG34" s="98"/>
      <c r="CH34" s="98"/>
      <c r="CI34" s="98"/>
      <c r="CJ34" s="98"/>
      <c r="CK34" s="98"/>
      <c r="CL34" s="98"/>
      <c r="CM34" s="98"/>
      <c r="CN34" s="98"/>
      <c r="CO34" s="98"/>
      <c r="CP34" s="98"/>
      <c r="CQ34" s="98"/>
      <c r="CR34" s="98"/>
      <c r="CS34" s="28"/>
      <c r="CT34" s="89">
        <f>DT34</f>
        <v>0</v>
      </c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>
        <v>0</v>
      </c>
      <c r="DH34" s="89"/>
      <c r="DI34" s="89"/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>
        <f>DT35</f>
        <v>0</v>
      </c>
      <c r="DU34" s="89"/>
      <c r="DV34" s="89"/>
      <c r="DW34" s="89"/>
      <c r="DX34" s="89"/>
      <c r="DY34" s="89"/>
      <c r="DZ34" s="89"/>
      <c r="EA34" s="89"/>
      <c r="EB34" s="89"/>
      <c r="EC34" s="89"/>
      <c r="ED34" s="89"/>
      <c r="EE34" s="89"/>
      <c r="EF34" s="89"/>
      <c r="EG34" s="89">
        <v>0</v>
      </c>
      <c r="EH34" s="89"/>
      <c r="EI34" s="89"/>
      <c r="EJ34" s="89"/>
      <c r="EK34" s="89"/>
      <c r="EL34" s="89"/>
      <c r="EM34" s="89"/>
      <c r="EN34" s="89"/>
      <c r="EO34" s="89"/>
      <c r="EP34" s="89"/>
      <c r="EQ34" s="89"/>
      <c r="ER34" s="89"/>
      <c r="ES34" s="89"/>
    </row>
    <row r="35" spans="1:149" ht="10.5" customHeight="1">
      <c r="A35" s="79" t="s">
        <v>38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67" t="s">
        <v>54</v>
      </c>
      <c r="BY35" s="67"/>
      <c r="BZ35" s="67"/>
      <c r="CA35" s="67"/>
      <c r="CB35" s="67"/>
      <c r="CC35" s="67"/>
      <c r="CD35" s="67"/>
      <c r="CE35" s="67"/>
      <c r="CF35" s="67" t="s">
        <v>50</v>
      </c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110"/>
      <c r="CT35" s="68">
        <f>DT35</f>
        <v>0</v>
      </c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>
        <v>0</v>
      </c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>
        <v>0</v>
      </c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>
        <v>0</v>
      </c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</row>
    <row r="36" spans="1:149" ht="9" customHeight="1">
      <c r="A36" s="79" t="s">
        <v>53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111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</row>
    <row r="37" spans="1:149" s="26" customFormat="1" ht="15.75" customHeight="1">
      <c r="A37" s="100" t="s">
        <v>55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1"/>
      <c r="BN37" s="101"/>
      <c r="BO37" s="101"/>
      <c r="BP37" s="101"/>
      <c r="BQ37" s="101"/>
      <c r="BR37" s="101"/>
      <c r="BS37" s="101"/>
      <c r="BT37" s="101"/>
      <c r="BU37" s="101"/>
      <c r="BV37" s="101"/>
      <c r="BW37" s="101"/>
      <c r="BX37" s="98" t="s">
        <v>56</v>
      </c>
      <c r="BY37" s="98"/>
      <c r="BZ37" s="98"/>
      <c r="CA37" s="98"/>
      <c r="CB37" s="98"/>
      <c r="CC37" s="98"/>
      <c r="CD37" s="98"/>
      <c r="CE37" s="98"/>
      <c r="CF37" s="98"/>
      <c r="CG37" s="98"/>
      <c r="CH37" s="98"/>
      <c r="CI37" s="98"/>
      <c r="CJ37" s="98"/>
      <c r="CK37" s="98"/>
      <c r="CL37" s="98"/>
      <c r="CM37" s="98"/>
      <c r="CN37" s="98"/>
      <c r="CO37" s="98"/>
      <c r="CP37" s="98"/>
      <c r="CQ37" s="98"/>
      <c r="CR37" s="98"/>
      <c r="CS37" s="28"/>
      <c r="CT37" s="89">
        <v>0</v>
      </c>
      <c r="CU37" s="89"/>
      <c r="CV37" s="89"/>
      <c r="CW37" s="89"/>
      <c r="CX37" s="89"/>
      <c r="CY37" s="89"/>
      <c r="CZ37" s="89"/>
      <c r="DA37" s="89"/>
      <c r="DB37" s="89"/>
      <c r="DC37" s="89"/>
      <c r="DD37" s="89"/>
      <c r="DE37" s="89"/>
      <c r="DF37" s="89"/>
      <c r="DG37" s="89">
        <v>0</v>
      </c>
      <c r="DH37" s="89"/>
      <c r="DI37" s="89"/>
      <c r="DJ37" s="89"/>
      <c r="DK37" s="89"/>
      <c r="DL37" s="89"/>
      <c r="DM37" s="89"/>
      <c r="DN37" s="89"/>
      <c r="DO37" s="89"/>
      <c r="DP37" s="89"/>
      <c r="DQ37" s="89"/>
      <c r="DR37" s="89"/>
      <c r="DS37" s="89"/>
      <c r="DT37" s="89">
        <v>0</v>
      </c>
      <c r="DU37" s="89"/>
      <c r="DV37" s="89"/>
      <c r="DW37" s="89"/>
      <c r="DX37" s="89"/>
      <c r="DY37" s="89"/>
      <c r="DZ37" s="89"/>
      <c r="EA37" s="89"/>
      <c r="EB37" s="89"/>
      <c r="EC37" s="89"/>
      <c r="ED37" s="89"/>
      <c r="EE37" s="89"/>
      <c r="EF37" s="89"/>
      <c r="EG37" s="89">
        <f>EG39</f>
        <v>0</v>
      </c>
      <c r="EH37" s="89"/>
      <c r="EI37" s="89"/>
      <c r="EJ37" s="89"/>
      <c r="EK37" s="89"/>
      <c r="EL37" s="89"/>
      <c r="EM37" s="89"/>
      <c r="EN37" s="89"/>
      <c r="EO37" s="89"/>
      <c r="EP37" s="89"/>
      <c r="EQ37" s="89"/>
      <c r="ER37" s="89"/>
      <c r="ES37" s="89"/>
    </row>
    <row r="38" spans="1:149" ht="12" customHeight="1">
      <c r="A38" s="79" t="s">
        <v>38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33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8"/>
      <c r="EF38" s="68"/>
      <c r="EG38" s="68"/>
      <c r="EH38" s="68"/>
      <c r="EI38" s="68"/>
      <c r="EJ38" s="68"/>
      <c r="EK38" s="68"/>
      <c r="EL38" s="68"/>
      <c r="EM38" s="68"/>
      <c r="EN38" s="68"/>
      <c r="EO38" s="68"/>
      <c r="EP38" s="68"/>
      <c r="EQ38" s="68"/>
      <c r="ER38" s="68"/>
      <c r="ES38" s="68"/>
    </row>
    <row r="39" spans="1:149" ht="12" customHeight="1">
      <c r="A39" s="112" t="s">
        <v>236</v>
      </c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  <c r="BD39" s="113"/>
      <c r="BE39" s="113"/>
      <c r="BF39" s="113"/>
      <c r="BG39" s="113"/>
      <c r="BH39" s="113"/>
      <c r="BI39" s="113"/>
      <c r="BJ39" s="113"/>
      <c r="BK39" s="113"/>
      <c r="BL39" s="113"/>
      <c r="BM39" s="113"/>
      <c r="BN39" s="113"/>
      <c r="BO39" s="113"/>
      <c r="BP39" s="113"/>
      <c r="BQ39" s="113"/>
      <c r="BR39" s="113"/>
      <c r="BS39" s="113"/>
      <c r="BT39" s="113"/>
      <c r="BU39" s="113"/>
      <c r="BV39" s="113"/>
      <c r="BW39" s="113"/>
      <c r="BX39" s="67" t="s">
        <v>57</v>
      </c>
      <c r="BY39" s="67"/>
      <c r="BZ39" s="67"/>
      <c r="CA39" s="67"/>
      <c r="CB39" s="67"/>
      <c r="CC39" s="67"/>
      <c r="CD39" s="67"/>
      <c r="CE39" s="67"/>
      <c r="CF39" s="67" t="s">
        <v>31</v>
      </c>
      <c r="CG39" s="67"/>
      <c r="CH39" s="67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23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8"/>
      <c r="DQ39" s="68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8"/>
      <c r="EF39" s="68"/>
      <c r="EG39" s="68">
        <f>EG40</f>
        <v>0</v>
      </c>
      <c r="EH39" s="68"/>
      <c r="EI39" s="68"/>
      <c r="EJ39" s="68"/>
      <c r="EK39" s="68"/>
      <c r="EL39" s="68"/>
      <c r="EM39" s="68"/>
      <c r="EN39" s="68"/>
      <c r="EO39" s="68"/>
      <c r="EP39" s="68"/>
      <c r="EQ39" s="68"/>
      <c r="ER39" s="68"/>
      <c r="ES39" s="68"/>
    </row>
    <row r="40" spans="1:165" ht="11.25" customHeight="1">
      <c r="A40" s="78" t="s">
        <v>58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67" t="s">
        <v>59</v>
      </c>
      <c r="BY40" s="67"/>
      <c r="BZ40" s="67"/>
      <c r="CA40" s="67"/>
      <c r="CB40" s="67"/>
      <c r="CC40" s="67"/>
      <c r="CD40" s="67"/>
      <c r="CE40" s="67"/>
      <c r="CF40" s="67" t="s">
        <v>117</v>
      </c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23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8"/>
      <c r="DQ40" s="68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8"/>
      <c r="EF40" s="68"/>
      <c r="EG40" s="68">
        <v>0</v>
      </c>
      <c r="EH40" s="68"/>
      <c r="EI40" s="68"/>
      <c r="EJ40" s="68"/>
      <c r="EK40" s="68"/>
      <c r="EL40" s="68"/>
      <c r="EM40" s="68"/>
      <c r="EN40" s="68"/>
      <c r="EO40" s="68"/>
      <c r="EP40" s="68"/>
      <c r="EQ40" s="68"/>
      <c r="ER40" s="68"/>
      <c r="ES40" s="68"/>
      <c r="EW40" s="24" t="s">
        <v>307</v>
      </c>
      <c r="FF40" s="25" t="s">
        <v>327</v>
      </c>
      <c r="FI40" s="25" t="s">
        <v>328</v>
      </c>
    </row>
    <row r="41" spans="1:165" s="26" customFormat="1" ht="18" customHeight="1">
      <c r="A41" s="99" t="s">
        <v>60</v>
      </c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F41" s="99"/>
      <c r="BG41" s="99"/>
      <c r="BH41" s="99"/>
      <c r="BI41" s="99"/>
      <c r="BJ41" s="99"/>
      <c r="BK41" s="99"/>
      <c r="BL41" s="99"/>
      <c r="BM41" s="99"/>
      <c r="BN41" s="99"/>
      <c r="BO41" s="99"/>
      <c r="BP41" s="99"/>
      <c r="BQ41" s="99"/>
      <c r="BR41" s="99"/>
      <c r="BS41" s="99"/>
      <c r="BT41" s="99"/>
      <c r="BU41" s="99"/>
      <c r="BV41" s="99"/>
      <c r="BW41" s="99"/>
      <c r="BX41" s="98" t="s">
        <v>61</v>
      </c>
      <c r="BY41" s="98"/>
      <c r="BZ41" s="98"/>
      <c r="CA41" s="98"/>
      <c r="CB41" s="98"/>
      <c r="CC41" s="98"/>
      <c r="CD41" s="98"/>
      <c r="CE41" s="98"/>
      <c r="CF41" s="98" t="s">
        <v>31</v>
      </c>
      <c r="CG41" s="98"/>
      <c r="CH41" s="98"/>
      <c r="CI41" s="98"/>
      <c r="CJ41" s="98"/>
      <c r="CK41" s="98"/>
      <c r="CL41" s="98"/>
      <c r="CM41" s="98"/>
      <c r="CN41" s="98"/>
      <c r="CO41" s="98"/>
      <c r="CP41" s="98"/>
      <c r="CQ41" s="98"/>
      <c r="CR41" s="98"/>
      <c r="CS41" s="28"/>
      <c r="CT41" s="89">
        <f>CT42+CT56+CT62+CT75+CT103</f>
        <v>60134972.55</v>
      </c>
      <c r="CU41" s="89"/>
      <c r="CV41" s="89"/>
      <c r="CW41" s="89"/>
      <c r="CX41" s="89"/>
      <c r="CY41" s="89"/>
      <c r="CZ41" s="89"/>
      <c r="DA41" s="89"/>
      <c r="DB41" s="89"/>
      <c r="DC41" s="89"/>
      <c r="DD41" s="89"/>
      <c r="DE41" s="89"/>
      <c r="DF41" s="89"/>
      <c r="DG41" s="89">
        <f>DG42+DG56+DG62+DG75</f>
        <v>27156411.9</v>
      </c>
      <c r="DH41" s="89"/>
      <c r="DI41" s="89"/>
      <c r="DJ41" s="89"/>
      <c r="DK41" s="89"/>
      <c r="DL41" s="89"/>
      <c r="DM41" s="89"/>
      <c r="DN41" s="89"/>
      <c r="DO41" s="89"/>
      <c r="DP41" s="89"/>
      <c r="DQ41" s="89"/>
      <c r="DR41" s="89"/>
      <c r="DS41" s="89"/>
      <c r="DT41" s="89">
        <f>DT42+DT56+DT62+DT75</f>
        <v>3715000</v>
      </c>
      <c r="DU41" s="89"/>
      <c r="DV41" s="89"/>
      <c r="DW41" s="89"/>
      <c r="DX41" s="89"/>
      <c r="DY41" s="89"/>
      <c r="DZ41" s="89"/>
      <c r="EA41" s="89"/>
      <c r="EB41" s="89"/>
      <c r="EC41" s="89"/>
      <c r="ED41" s="89"/>
      <c r="EE41" s="89"/>
      <c r="EF41" s="89"/>
      <c r="EG41" s="89">
        <f>EG42+EG56+EG62+EG75+EG103</f>
        <v>29263560.65</v>
      </c>
      <c r="EH41" s="89"/>
      <c r="EI41" s="89"/>
      <c r="EJ41" s="89"/>
      <c r="EK41" s="89"/>
      <c r="EL41" s="89"/>
      <c r="EM41" s="89"/>
      <c r="EN41" s="89"/>
      <c r="EO41" s="89"/>
      <c r="EP41" s="89"/>
      <c r="EQ41" s="89"/>
      <c r="ER41" s="89"/>
      <c r="ES41" s="89"/>
      <c r="EW41" s="29">
        <f>EG9-EG41</f>
        <v>0</v>
      </c>
      <c r="EX41" s="29">
        <f>EG9-EG41+EG7</f>
        <v>0</v>
      </c>
      <c r="FF41" s="37">
        <f>DT7+DT9-DT41</f>
        <v>0</v>
      </c>
      <c r="FI41" s="37">
        <f>EG7+EG9-EG41</f>
        <v>0</v>
      </c>
    </row>
    <row r="42" spans="1:162" s="26" customFormat="1" ht="26.25" customHeight="1">
      <c r="A42" s="114" t="s">
        <v>62</v>
      </c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15"/>
      <c r="BC42" s="115"/>
      <c r="BD42" s="115"/>
      <c r="BE42" s="115"/>
      <c r="BF42" s="115"/>
      <c r="BG42" s="115"/>
      <c r="BH42" s="115"/>
      <c r="BI42" s="115"/>
      <c r="BJ42" s="115"/>
      <c r="BK42" s="115"/>
      <c r="BL42" s="115"/>
      <c r="BM42" s="115"/>
      <c r="BN42" s="115"/>
      <c r="BO42" s="115"/>
      <c r="BP42" s="115"/>
      <c r="BQ42" s="115"/>
      <c r="BR42" s="115"/>
      <c r="BS42" s="115"/>
      <c r="BT42" s="115"/>
      <c r="BU42" s="115"/>
      <c r="BV42" s="115"/>
      <c r="BW42" s="115"/>
      <c r="BX42" s="98" t="s">
        <v>63</v>
      </c>
      <c r="BY42" s="98"/>
      <c r="BZ42" s="98"/>
      <c r="CA42" s="98"/>
      <c r="CB42" s="98"/>
      <c r="CC42" s="98"/>
      <c r="CD42" s="98"/>
      <c r="CE42" s="98"/>
      <c r="CF42" s="98" t="s">
        <v>31</v>
      </c>
      <c r="CG42" s="98"/>
      <c r="CH42" s="98"/>
      <c r="CI42" s="98"/>
      <c r="CJ42" s="98"/>
      <c r="CK42" s="98"/>
      <c r="CL42" s="98"/>
      <c r="CM42" s="98"/>
      <c r="CN42" s="98"/>
      <c r="CO42" s="98"/>
      <c r="CP42" s="98"/>
      <c r="CQ42" s="98"/>
      <c r="CR42" s="98"/>
      <c r="CS42" s="28"/>
      <c r="CT42" s="89">
        <f aca="true" t="shared" si="0" ref="CT42:CT48">DG42+DT42+EG42</f>
        <v>41515013.739999995</v>
      </c>
      <c r="CU42" s="89"/>
      <c r="CV42" s="89"/>
      <c r="CW42" s="89"/>
      <c r="CX42" s="89"/>
      <c r="CY42" s="89"/>
      <c r="CZ42" s="89"/>
      <c r="DA42" s="89"/>
      <c r="DB42" s="89"/>
      <c r="DC42" s="89"/>
      <c r="DD42" s="89"/>
      <c r="DE42" s="89"/>
      <c r="DF42" s="89"/>
      <c r="DG42" s="89">
        <f>DG43+DG46+DG49+DG50</f>
        <v>20332834.99</v>
      </c>
      <c r="DH42" s="89"/>
      <c r="DI42" s="89"/>
      <c r="DJ42" s="89"/>
      <c r="DK42" s="89"/>
      <c r="DL42" s="89"/>
      <c r="DM42" s="89"/>
      <c r="DN42" s="89"/>
      <c r="DO42" s="89"/>
      <c r="DP42" s="89"/>
      <c r="DQ42" s="89"/>
      <c r="DR42" s="89"/>
      <c r="DS42" s="89"/>
      <c r="DT42" s="89">
        <f>DT43+DT46+DT49+DT50</f>
        <v>215000</v>
      </c>
      <c r="DU42" s="89"/>
      <c r="DV42" s="89"/>
      <c r="DW42" s="89"/>
      <c r="DX42" s="89"/>
      <c r="DY42" s="89"/>
      <c r="DZ42" s="89"/>
      <c r="EA42" s="89"/>
      <c r="EB42" s="89"/>
      <c r="EC42" s="89"/>
      <c r="ED42" s="89"/>
      <c r="EE42" s="89"/>
      <c r="EF42" s="89"/>
      <c r="EG42" s="89">
        <f>EG43+EG46+EG49+EG50</f>
        <v>20967178.75</v>
      </c>
      <c r="EH42" s="89"/>
      <c r="EI42" s="89"/>
      <c r="EJ42" s="89"/>
      <c r="EK42" s="89"/>
      <c r="EL42" s="89"/>
      <c r="EM42" s="89"/>
      <c r="EN42" s="89"/>
      <c r="EO42" s="89"/>
      <c r="EP42" s="89"/>
      <c r="EQ42" s="89"/>
      <c r="ER42" s="89"/>
      <c r="ES42" s="89"/>
      <c r="EW42" s="29">
        <f>EG7+EG9-EG41</f>
        <v>0</v>
      </c>
      <c r="FF42" s="29"/>
    </row>
    <row r="43" spans="1:165" s="30" customFormat="1" ht="15" customHeight="1">
      <c r="A43" s="116" t="s">
        <v>298</v>
      </c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7"/>
      <c r="AS43" s="117"/>
      <c r="AT43" s="117"/>
      <c r="AU43" s="117"/>
      <c r="AV43" s="117"/>
      <c r="AW43" s="117"/>
      <c r="AX43" s="117"/>
      <c r="AY43" s="117"/>
      <c r="AZ43" s="117"/>
      <c r="BA43" s="117"/>
      <c r="BB43" s="117"/>
      <c r="BC43" s="117"/>
      <c r="BD43" s="117"/>
      <c r="BE43" s="117"/>
      <c r="BF43" s="117"/>
      <c r="BG43" s="117"/>
      <c r="BH43" s="117"/>
      <c r="BI43" s="117"/>
      <c r="BJ43" s="117"/>
      <c r="BK43" s="117"/>
      <c r="BL43" s="117"/>
      <c r="BM43" s="117"/>
      <c r="BN43" s="117"/>
      <c r="BO43" s="117"/>
      <c r="BP43" s="117"/>
      <c r="BQ43" s="117"/>
      <c r="BR43" s="117"/>
      <c r="BS43" s="117"/>
      <c r="BT43" s="117"/>
      <c r="BU43" s="117"/>
      <c r="BV43" s="117"/>
      <c r="BW43" s="118"/>
      <c r="BX43" s="67" t="s">
        <v>64</v>
      </c>
      <c r="BY43" s="67"/>
      <c r="BZ43" s="67"/>
      <c r="CA43" s="67"/>
      <c r="CB43" s="67"/>
      <c r="CC43" s="67"/>
      <c r="CD43" s="67"/>
      <c r="CE43" s="67"/>
      <c r="CF43" s="67" t="s">
        <v>65</v>
      </c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23" t="s">
        <v>31</v>
      </c>
      <c r="CT43" s="68">
        <f t="shared" si="0"/>
        <v>31308362.779999997</v>
      </c>
      <c r="CU43" s="68"/>
      <c r="CV43" s="68"/>
      <c r="CW43" s="68"/>
      <c r="CX43" s="68"/>
      <c r="CY43" s="68"/>
      <c r="CZ43" s="68"/>
      <c r="DA43" s="68"/>
      <c r="DB43" s="68"/>
      <c r="DC43" s="68"/>
      <c r="DD43" s="68"/>
      <c r="DE43" s="68"/>
      <c r="DF43" s="68"/>
      <c r="DG43" s="68">
        <f>DG44+DG45</f>
        <v>15316693.579999998</v>
      </c>
      <c r="DH43" s="68"/>
      <c r="DI43" s="68"/>
      <c r="DJ43" s="68"/>
      <c r="DK43" s="68"/>
      <c r="DL43" s="68"/>
      <c r="DM43" s="68"/>
      <c r="DN43" s="68"/>
      <c r="DO43" s="68"/>
      <c r="DP43" s="68"/>
      <c r="DQ43" s="68"/>
      <c r="DR43" s="68"/>
      <c r="DS43" s="68"/>
      <c r="DT43" s="68">
        <f>DT44+DT45</f>
        <v>0</v>
      </c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8"/>
      <c r="EF43" s="68"/>
      <c r="EG43" s="68">
        <f>EG44+EG45</f>
        <v>15991669.2</v>
      </c>
      <c r="EH43" s="68"/>
      <c r="EI43" s="68"/>
      <c r="EJ43" s="68"/>
      <c r="EK43" s="68"/>
      <c r="EL43" s="68"/>
      <c r="EM43" s="68"/>
      <c r="EN43" s="68"/>
      <c r="EO43" s="68"/>
      <c r="EP43" s="68"/>
      <c r="EQ43" s="68"/>
      <c r="ER43" s="68"/>
      <c r="ES43" s="68"/>
      <c r="FF43" s="25" t="s">
        <v>329</v>
      </c>
      <c r="FI43" s="38"/>
    </row>
    <row r="44" spans="1:162" ht="15.75" customHeight="1">
      <c r="A44" s="78" t="s">
        <v>286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79"/>
      <c r="BR44" s="79"/>
      <c r="BS44" s="79"/>
      <c r="BT44" s="79"/>
      <c r="BU44" s="79"/>
      <c r="BV44" s="79"/>
      <c r="BW44" s="79"/>
      <c r="BX44" s="67" t="s">
        <v>67</v>
      </c>
      <c r="BY44" s="67"/>
      <c r="BZ44" s="67"/>
      <c r="CA44" s="67"/>
      <c r="CB44" s="67"/>
      <c r="CC44" s="67"/>
      <c r="CD44" s="67"/>
      <c r="CE44" s="67"/>
      <c r="CF44" s="67" t="s">
        <v>65</v>
      </c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23" t="s">
        <v>282</v>
      </c>
      <c r="CT44" s="68">
        <f t="shared" si="0"/>
        <v>31133362.779999997</v>
      </c>
      <c r="CU44" s="68"/>
      <c r="CV44" s="68"/>
      <c r="CW44" s="68"/>
      <c r="CX44" s="68"/>
      <c r="CY44" s="68"/>
      <c r="CZ44" s="68"/>
      <c r="DA44" s="68"/>
      <c r="DB44" s="68"/>
      <c r="DC44" s="68"/>
      <c r="DD44" s="68"/>
      <c r="DE44" s="68"/>
      <c r="DF44" s="68"/>
      <c r="DG44" s="68">
        <f>10459250.62+1195413.75+3627029.21-76435.07+305739.99-10000-229304.92-1000-15000-5000-5000-4000</f>
        <v>15241693.579999998</v>
      </c>
      <c r="DH44" s="68"/>
      <c r="DI44" s="68"/>
      <c r="DJ44" s="68"/>
      <c r="DK44" s="68"/>
      <c r="DL44" s="68"/>
      <c r="DM44" s="68"/>
      <c r="DN44" s="68"/>
      <c r="DO44" s="68"/>
      <c r="DP44" s="68"/>
      <c r="DQ44" s="68"/>
      <c r="DR44" s="68"/>
      <c r="DS44" s="68"/>
      <c r="DT44" s="68">
        <v>0</v>
      </c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8"/>
      <c r="EF44" s="68"/>
      <c r="EG44" s="68">
        <f>15941669.2-50000</f>
        <v>15891669.2</v>
      </c>
      <c r="EH44" s="68"/>
      <c r="EI44" s="68"/>
      <c r="EJ44" s="68"/>
      <c r="EK44" s="68"/>
      <c r="EL44" s="68"/>
      <c r="EM44" s="68"/>
      <c r="EN44" s="68"/>
      <c r="EO44" s="68"/>
      <c r="EP44" s="68"/>
      <c r="EQ44" s="68"/>
      <c r="ER44" s="68"/>
      <c r="ES44" s="68"/>
      <c r="EW44" s="36"/>
      <c r="EX44" s="36">
        <f>DG9-DG41</f>
        <v>0</v>
      </c>
      <c r="FF44" s="39">
        <f>DG9-DG41</f>
        <v>0</v>
      </c>
    </row>
    <row r="45" spans="1:149" ht="10.5" customHeight="1">
      <c r="A45" s="78" t="s">
        <v>287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79"/>
      <c r="BR45" s="79"/>
      <c r="BS45" s="79"/>
      <c r="BT45" s="79"/>
      <c r="BU45" s="79"/>
      <c r="BV45" s="79"/>
      <c r="BW45" s="79"/>
      <c r="BX45" s="67" t="s">
        <v>67</v>
      </c>
      <c r="BY45" s="67"/>
      <c r="BZ45" s="67"/>
      <c r="CA45" s="67"/>
      <c r="CB45" s="67"/>
      <c r="CC45" s="67"/>
      <c r="CD45" s="67"/>
      <c r="CE45" s="67"/>
      <c r="CF45" s="67" t="s">
        <v>65</v>
      </c>
      <c r="CG45" s="67"/>
      <c r="CH45" s="67"/>
      <c r="CI45" s="67"/>
      <c r="CJ45" s="67"/>
      <c r="CK45" s="67"/>
      <c r="CL45" s="67"/>
      <c r="CM45" s="67"/>
      <c r="CN45" s="67"/>
      <c r="CO45" s="67"/>
      <c r="CP45" s="67"/>
      <c r="CQ45" s="67"/>
      <c r="CR45" s="67"/>
      <c r="CS45" s="23" t="s">
        <v>284</v>
      </c>
      <c r="CT45" s="68">
        <f t="shared" si="0"/>
        <v>175000</v>
      </c>
      <c r="CU45" s="68"/>
      <c r="CV45" s="68"/>
      <c r="CW45" s="68"/>
      <c r="CX45" s="68"/>
      <c r="CY45" s="68"/>
      <c r="CZ45" s="68"/>
      <c r="DA45" s="68"/>
      <c r="DB45" s="68"/>
      <c r="DC45" s="68"/>
      <c r="DD45" s="68"/>
      <c r="DE45" s="68"/>
      <c r="DF45" s="68"/>
      <c r="DG45" s="68">
        <f>30000+5000+10000+1000+15000+5000+5000+4000</f>
        <v>75000</v>
      </c>
      <c r="DH45" s="68"/>
      <c r="DI45" s="68"/>
      <c r="DJ45" s="68"/>
      <c r="DK45" s="68"/>
      <c r="DL45" s="68"/>
      <c r="DM45" s="68"/>
      <c r="DN45" s="68"/>
      <c r="DO45" s="68"/>
      <c r="DP45" s="68"/>
      <c r="DQ45" s="68"/>
      <c r="DR45" s="68"/>
      <c r="DS45" s="68"/>
      <c r="DT45" s="68">
        <v>0</v>
      </c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8"/>
      <c r="EF45" s="68"/>
      <c r="EG45" s="68">
        <f>50000+50000</f>
        <v>100000</v>
      </c>
      <c r="EH45" s="68"/>
      <c r="EI45" s="68"/>
      <c r="EJ45" s="68"/>
      <c r="EK45" s="68"/>
      <c r="EL45" s="68"/>
      <c r="EM45" s="68"/>
      <c r="EN45" s="68"/>
      <c r="EO45" s="68"/>
      <c r="EP45" s="68"/>
      <c r="EQ45" s="68"/>
      <c r="ER45" s="68"/>
      <c r="ES45" s="68"/>
    </row>
    <row r="46" spans="1:162" s="30" customFormat="1" ht="10.5" customHeight="1">
      <c r="A46" s="78" t="s">
        <v>66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  <c r="BH46" s="79"/>
      <c r="BI46" s="79"/>
      <c r="BJ46" s="79"/>
      <c r="BK46" s="79"/>
      <c r="BL46" s="79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67" t="s">
        <v>67</v>
      </c>
      <c r="BY46" s="67"/>
      <c r="BZ46" s="67"/>
      <c r="CA46" s="67"/>
      <c r="CB46" s="67"/>
      <c r="CC46" s="67"/>
      <c r="CD46" s="67"/>
      <c r="CE46" s="67"/>
      <c r="CF46" s="67" t="s">
        <v>68</v>
      </c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23" t="s">
        <v>31</v>
      </c>
      <c r="CT46" s="68">
        <f t="shared" si="0"/>
        <v>328196</v>
      </c>
      <c r="CU46" s="68"/>
      <c r="CV46" s="68"/>
      <c r="CW46" s="68"/>
      <c r="CX46" s="68"/>
      <c r="CY46" s="68"/>
      <c r="CZ46" s="68"/>
      <c r="DA46" s="68"/>
      <c r="DB46" s="68"/>
      <c r="DC46" s="68"/>
      <c r="DD46" s="68"/>
      <c r="DE46" s="68"/>
      <c r="DF46" s="68"/>
      <c r="DG46" s="68">
        <v>0</v>
      </c>
      <c r="DH46" s="68"/>
      <c r="DI46" s="68"/>
      <c r="DJ46" s="68"/>
      <c r="DK46" s="68"/>
      <c r="DL46" s="68"/>
      <c r="DM46" s="68"/>
      <c r="DN46" s="68"/>
      <c r="DO46" s="68"/>
      <c r="DP46" s="68"/>
      <c r="DQ46" s="68"/>
      <c r="DR46" s="68"/>
      <c r="DS46" s="68"/>
      <c r="DT46" s="68">
        <f>DT47</f>
        <v>215000</v>
      </c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8"/>
      <c r="EF46" s="68"/>
      <c r="EG46" s="68">
        <f>EG47+EG48</f>
        <v>113196</v>
      </c>
      <c r="EH46" s="68"/>
      <c r="EI46" s="68"/>
      <c r="EJ46" s="68"/>
      <c r="EK46" s="68"/>
      <c r="EL46" s="68"/>
      <c r="EM46" s="68"/>
      <c r="EN46" s="68"/>
      <c r="EO46" s="68"/>
      <c r="EP46" s="68"/>
      <c r="EQ46" s="68"/>
      <c r="ER46" s="68"/>
      <c r="ES46" s="68"/>
      <c r="FF46" s="38"/>
    </row>
    <row r="47" spans="1:154" ht="10.5" customHeight="1">
      <c r="A47" s="78" t="s">
        <v>262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  <c r="BP47" s="79"/>
      <c r="BQ47" s="79"/>
      <c r="BR47" s="79"/>
      <c r="BS47" s="79"/>
      <c r="BT47" s="79"/>
      <c r="BU47" s="79"/>
      <c r="BV47" s="79"/>
      <c r="BW47" s="79"/>
      <c r="BX47" s="67" t="s">
        <v>31</v>
      </c>
      <c r="BY47" s="67"/>
      <c r="BZ47" s="67"/>
      <c r="CA47" s="67"/>
      <c r="CB47" s="67"/>
      <c r="CC47" s="67"/>
      <c r="CD47" s="67"/>
      <c r="CE47" s="67"/>
      <c r="CF47" s="67" t="s">
        <v>68</v>
      </c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23" t="s">
        <v>283</v>
      </c>
      <c r="CT47" s="68">
        <f t="shared" si="0"/>
        <v>315000</v>
      </c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8">
        <v>0</v>
      </c>
      <c r="DH47" s="68"/>
      <c r="DI47" s="68"/>
      <c r="DJ47" s="68"/>
      <c r="DK47" s="68"/>
      <c r="DL47" s="68"/>
      <c r="DM47" s="68"/>
      <c r="DN47" s="68"/>
      <c r="DO47" s="68"/>
      <c r="DP47" s="68"/>
      <c r="DQ47" s="68"/>
      <c r="DR47" s="68"/>
      <c r="DS47" s="68"/>
      <c r="DT47" s="68">
        <f>215000</f>
        <v>215000</v>
      </c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8"/>
      <c r="EF47" s="68"/>
      <c r="EG47" s="68">
        <v>100000</v>
      </c>
      <c r="EH47" s="68"/>
      <c r="EI47" s="68"/>
      <c r="EJ47" s="68"/>
      <c r="EK47" s="68"/>
      <c r="EL47" s="68"/>
      <c r="EM47" s="68"/>
      <c r="EN47" s="68"/>
      <c r="EO47" s="68"/>
      <c r="EP47" s="68"/>
      <c r="EQ47" s="68"/>
      <c r="ER47" s="68"/>
      <c r="ES47" s="68"/>
      <c r="EX47" s="36">
        <f>DG41-DG9</f>
        <v>0</v>
      </c>
    </row>
    <row r="48" spans="1:153" ht="10.5" customHeight="1">
      <c r="A48" s="78" t="s">
        <v>342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67" t="s">
        <v>31</v>
      </c>
      <c r="BY48" s="67"/>
      <c r="BZ48" s="67"/>
      <c r="CA48" s="67"/>
      <c r="CB48" s="67"/>
      <c r="CC48" s="67"/>
      <c r="CD48" s="67"/>
      <c r="CE48" s="67"/>
      <c r="CF48" s="67" t="s">
        <v>68</v>
      </c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23" t="s">
        <v>284</v>
      </c>
      <c r="CT48" s="68">
        <f t="shared" si="0"/>
        <v>13196</v>
      </c>
      <c r="CU48" s="68"/>
      <c r="CV48" s="68"/>
      <c r="CW48" s="68"/>
      <c r="CX48" s="68"/>
      <c r="CY48" s="68"/>
      <c r="CZ48" s="68"/>
      <c r="DA48" s="68"/>
      <c r="DB48" s="68"/>
      <c r="DC48" s="68"/>
      <c r="DD48" s="68"/>
      <c r="DE48" s="68"/>
      <c r="DF48" s="68"/>
      <c r="DG48" s="68">
        <v>0</v>
      </c>
      <c r="DH48" s="68"/>
      <c r="DI48" s="68"/>
      <c r="DJ48" s="68"/>
      <c r="DK48" s="68"/>
      <c r="DL48" s="68"/>
      <c r="DM48" s="68"/>
      <c r="DN48" s="68"/>
      <c r="DO48" s="68"/>
      <c r="DP48" s="68"/>
      <c r="DQ48" s="68"/>
      <c r="DR48" s="68"/>
      <c r="DS48" s="68"/>
      <c r="DT48" s="68">
        <v>0</v>
      </c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8"/>
      <c r="EF48" s="68"/>
      <c r="EG48" s="68">
        <v>13196</v>
      </c>
      <c r="EH48" s="68"/>
      <c r="EI48" s="68"/>
      <c r="EJ48" s="68"/>
      <c r="EK48" s="68"/>
      <c r="EL48" s="68"/>
      <c r="EM48" s="68"/>
      <c r="EN48" s="68"/>
      <c r="EO48" s="68"/>
      <c r="EP48" s="68"/>
      <c r="EQ48" s="68"/>
      <c r="ER48" s="68"/>
      <c r="ES48" s="68"/>
      <c r="EW48" s="36"/>
    </row>
    <row r="49" spans="1:153" s="30" customFormat="1" ht="13.5" customHeight="1">
      <c r="A49" s="78" t="s">
        <v>69</v>
      </c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67" t="s">
        <v>70</v>
      </c>
      <c r="BY49" s="67"/>
      <c r="BZ49" s="67"/>
      <c r="CA49" s="67"/>
      <c r="CB49" s="67"/>
      <c r="CC49" s="67"/>
      <c r="CD49" s="67"/>
      <c r="CE49" s="67"/>
      <c r="CF49" s="67" t="s">
        <v>71</v>
      </c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23" t="s">
        <v>273</v>
      </c>
      <c r="CT49" s="68">
        <f>DG49+DT49+EG49</f>
        <v>540500</v>
      </c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>
        <f>52500+338000</f>
        <v>390500</v>
      </c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>
        <v>0</v>
      </c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  <c r="EF49" s="68"/>
      <c r="EG49" s="68">
        <f>100000+50000</f>
        <v>150000</v>
      </c>
      <c r="EH49" s="68"/>
      <c r="EI49" s="68"/>
      <c r="EJ49" s="68"/>
      <c r="EK49" s="68"/>
      <c r="EL49" s="68"/>
      <c r="EM49" s="68"/>
      <c r="EN49" s="68"/>
      <c r="EO49" s="68"/>
      <c r="EP49" s="68"/>
      <c r="EQ49" s="68"/>
      <c r="ER49" s="68"/>
      <c r="ES49" s="68"/>
      <c r="EW49" s="38"/>
    </row>
    <row r="50" spans="1:149" s="30" customFormat="1" ht="22.5" customHeight="1">
      <c r="A50" s="78" t="s">
        <v>72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67" t="s">
        <v>73</v>
      </c>
      <c r="BY50" s="67"/>
      <c r="BZ50" s="67"/>
      <c r="CA50" s="67"/>
      <c r="CB50" s="67"/>
      <c r="CC50" s="67"/>
      <c r="CD50" s="67"/>
      <c r="CE50" s="67"/>
      <c r="CF50" s="67" t="s">
        <v>74</v>
      </c>
      <c r="CG50" s="67"/>
      <c r="CH50" s="67"/>
      <c r="CI50" s="67"/>
      <c r="CJ50" s="67"/>
      <c r="CK50" s="67"/>
      <c r="CL50" s="67"/>
      <c r="CM50" s="67"/>
      <c r="CN50" s="67"/>
      <c r="CO50" s="67"/>
      <c r="CP50" s="67"/>
      <c r="CQ50" s="67"/>
      <c r="CR50" s="67"/>
      <c r="CS50" s="23" t="s">
        <v>31</v>
      </c>
      <c r="CT50" s="68">
        <f>DG50+DT50+EG50</f>
        <v>9337954.96</v>
      </c>
      <c r="CU50" s="68"/>
      <c r="CV50" s="68"/>
      <c r="CW50" s="68"/>
      <c r="CX50" s="68"/>
      <c r="CY50" s="68"/>
      <c r="CZ50" s="68"/>
      <c r="DA50" s="68"/>
      <c r="DB50" s="68"/>
      <c r="DC50" s="68"/>
      <c r="DD50" s="68"/>
      <c r="DE50" s="68"/>
      <c r="DF50" s="68"/>
      <c r="DG50" s="68">
        <f>DG51</f>
        <v>4625641.41</v>
      </c>
      <c r="DH50" s="68"/>
      <c r="DI50" s="68"/>
      <c r="DJ50" s="68"/>
      <c r="DK50" s="68"/>
      <c r="DL50" s="68"/>
      <c r="DM50" s="68"/>
      <c r="DN50" s="68"/>
      <c r="DO50" s="68"/>
      <c r="DP50" s="68"/>
      <c r="DQ50" s="68"/>
      <c r="DR50" s="68"/>
      <c r="DS50" s="68"/>
      <c r="DT50" s="68">
        <f>DT51</f>
        <v>0</v>
      </c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8"/>
      <c r="EF50" s="68"/>
      <c r="EG50" s="68">
        <f>EG51+EG52</f>
        <v>4712313.55</v>
      </c>
      <c r="EH50" s="68"/>
      <c r="EI50" s="68"/>
      <c r="EJ50" s="68"/>
      <c r="EK50" s="68"/>
      <c r="EL50" s="68"/>
      <c r="EM50" s="68"/>
      <c r="EN50" s="68"/>
      <c r="EO50" s="68"/>
      <c r="EP50" s="68"/>
      <c r="EQ50" s="68"/>
      <c r="ER50" s="68"/>
      <c r="ES50" s="68"/>
    </row>
    <row r="51" spans="1:153" ht="22.5" customHeight="1">
      <c r="A51" s="119" t="s">
        <v>75</v>
      </c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20"/>
      <c r="AV51" s="120"/>
      <c r="AW51" s="120"/>
      <c r="AX51" s="120"/>
      <c r="AY51" s="120"/>
      <c r="AZ51" s="120"/>
      <c r="BA51" s="120"/>
      <c r="BB51" s="120"/>
      <c r="BC51" s="120"/>
      <c r="BD51" s="120"/>
      <c r="BE51" s="120"/>
      <c r="BF51" s="120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0"/>
      <c r="BR51" s="120"/>
      <c r="BS51" s="120"/>
      <c r="BT51" s="120"/>
      <c r="BU51" s="120"/>
      <c r="BV51" s="120"/>
      <c r="BW51" s="120"/>
      <c r="BX51" s="67" t="s">
        <v>76</v>
      </c>
      <c r="BY51" s="67"/>
      <c r="BZ51" s="67"/>
      <c r="CA51" s="67"/>
      <c r="CB51" s="67"/>
      <c r="CC51" s="67"/>
      <c r="CD51" s="67"/>
      <c r="CE51" s="67"/>
      <c r="CF51" s="67" t="s">
        <v>74</v>
      </c>
      <c r="CG51" s="67"/>
      <c r="CH51" s="67"/>
      <c r="CI51" s="67"/>
      <c r="CJ51" s="67"/>
      <c r="CK51" s="67"/>
      <c r="CL51" s="67"/>
      <c r="CM51" s="67"/>
      <c r="CN51" s="67"/>
      <c r="CO51" s="67"/>
      <c r="CP51" s="67"/>
      <c r="CQ51" s="67"/>
      <c r="CR51" s="67"/>
      <c r="CS51" s="23" t="s">
        <v>285</v>
      </c>
      <c r="CT51" s="68">
        <f>DG51+DT51+EG51</f>
        <v>9337954.96</v>
      </c>
      <c r="CU51" s="68"/>
      <c r="CV51" s="68"/>
      <c r="CW51" s="68"/>
      <c r="CX51" s="68"/>
      <c r="CY51" s="68"/>
      <c r="CZ51" s="68"/>
      <c r="DA51" s="68"/>
      <c r="DB51" s="68"/>
      <c r="DC51" s="68"/>
      <c r="DD51" s="68"/>
      <c r="DE51" s="68"/>
      <c r="DF51" s="68"/>
      <c r="DG51" s="68">
        <f>3167753.64+361014.95+1096872.82-23083.38+92333.46-69250.08</f>
        <v>4625641.41</v>
      </c>
      <c r="DH51" s="68"/>
      <c r="DI51" s="68"/>
      <c r="DJ51" s="68"/>
      <c r="DK51" s="68"/>
      <c r="DL51" s="68"/>
      <c r="DM51" s="68"/>
      <c r="DN51" s="68"/>
      <c r="DO51" s="68"/>
      <c r="DP51" s="68"/>
      <c r="DQ51" s="68"/>
      <c r="DR51" s="68"/>
      <c r="DS51" s="68"/>
      <c r="DT51" s="68">
        <v>0</v>
      </c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8"/>
      <c r="EF51" s="68"/>
      <c r="EG51" s="68">
        <f>4735260.1-9750.55-13196</f>
        <v>4712313.55</v>
      </c>
      <c r="EH51" s="68"/>
      <c r="EI51" s="68"/>
      <c r="EJ51" s="68"/>
      <c r="EK51" s="68"/>
      <c r="EL51" s="68"/>
      <c r="EM51" s="68"/>
      <c r="EN51" s="68"/>
      <c r="EO51" s="68"/>
      <c r="EP51" s="68"/>
      <c r="EQ51" s="68"/>
      <c r="ER51" s="68"/>
      <c r="ES51" s="68"/>
      <c r="EW51" s="36"/>
    </row>
    <row r="52" spans="1:149" ht="12.75" customHeight="1">
      <c r="A52" s="119" t="s">
        <v>338</v>
      </c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/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20"/>
      <c r="BS52" s="120"/>
      <c r="BT52" s="120"/>
      <c r="BU52" s="120"/>
      <c r="BV52" s="120"/>
      <c r="BW52" s="120"/>
      <c r="BX52" s="67" t="s">
        <v>77</v>
      </c>
      <c r="BY52" s="67"/>
      <c r="BZ52" s="67"/>
      <c r="CA52" s="67"/>
      <c r="CB52" s="67"/>
      <c r="CC52" s="67"/>
      <c r="CD52" s="67"/>
      <c r="CE52" s="67"/>
      <c r="CF52" s="67" t="s">
        <v>74</v>
      </c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23" t="s">
        <v>337</v>
      </c>
      <c r="CT52" s="68">
        <f>EG52</f>
        <v>0</v>
      </c>
      <c r="CU52" s="68"/>
      <c r="CV52" s="68"/>
      <c r="CW52" s="68"/>
      <c r="CX52" s="68"/>
      <c r="CY52" s="68"/>
      <c r="CZ52" s="68"/>
      <c r="DA52" s="68"/>
      <c r="DB52" s="68"/>
      <c r="DC52" s="68"/>
      <c r="DD52" s="68"/>
      <c r="DE52" s="68"/>
      <c r="DF52" s="68"/>
      <c r="DG52" s="68">
        <v>0</v>
      </c>
      <c r="DH52" s="68"/>
      <c r="DI52" s="68"/>
      <c r="DJ52" s="68"/>
      <c r="DK52" s="68"/>
      <c r="DL52" s="68"/>
      <c r="DM52" s="68"/>
      <c r="DN52" s="68"/>
      <c r="DO52" s="68"/>
      <c r="DP52" s="68"/>
      <c r="DQ52" s="68"/>
      <c r="DR52" s="68"/>
      <c r="DS52" s="68"/>
      <c r="DT52" s="68">
        <v>0</v>
      </c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8"/>
      <c r="EF52" s="68"/>
      <c r="EG52" s="68">
        <f>9750.55-9750.55</f>
        <v>0</v>
      </c>
      <c r="EH52" s="68"/>
      <c r="EI52" s="68"/>
      <c r="EJ52" s="68"/>
      <c r="EK52" s="68"/>
      <c r="EL52" s="68"/>
      <c r="EM52" s="68"/>
      <c r="EN52" s="68"/>
      <c r="EO52" s="68"/>
      <c r="EP52" s="68"/>
      <c r="EQ52" s="68"/>
      <c r="ER52" s="68"/>
      <c r="ES52" s="68"/>
    </row>
    <row r="53" spans="1:149" ht="21" customHeight="1">
      <c r="A53" s="78" t="s">
        <v>79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67" t="s">
        <v>80</v>
      </c>
      <c r="BY53" s="67"/>
      <c r="BZ53" s="67"/>
      <c r="CA53" s="67"/>
      <c r="CB53" s="67"/>
      <c r="CC53" s="67"/>
      <c r="CD53" s="67"/>
      <c r="CE53" s="67"/>
      <c r="CF53" s="67" t="s">
        <v>81</v>
      </c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23"/>
      <c r="CT53" s="68"/>
      <c r="CU53" s="68"/>
      <c r="CV53" s="68"/>
      <c r="CW53" s="68"/>
      <c r="CX53" s="68"/>
      <c r="CY53" s="68"/>
      <c r="CZ53" s="68"/>
      <c r="DA53" s="68"/>
      <c r="DB53" s="68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8"/>
      <c r="DQ53" s="68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8"/>
      <c r="EF53" s="68"/>
      <c r="EG53" s="68"/>
      <c r="EH53" s="68"/>
      <c r="EI53" s="68"/>
      <c r="EJ53" s="68"/>
      <c r="EK53" s="68"/>
      <c r="EL53" s="68"/>
      <c r="EM53" s="68"/>
      <c r="EN53" s="68"/>
      <c r="EO53" s="68"/>
      <c r="EP53" s="68"/>
      <c r="EQ53" s="68"/>
      <c r="ER53" s="68"/>
      <c r="ES53" s="68"/>
    </row>
    <row r="54" spans="1:149" ht="21.75" customHeight="1">
      <c r="A54" s="119" t="s">
        <v>82</v>
      </c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19"/>
      <c r="AM54" s="119"/>
      <c r="AN54" s="119"/>
      <c r="AO54" s="119"/>
      <c r="AP54" s="119"/>
      <c r="AQ54" s="119"/>
      <c r="AR54" s="119"/>
      <c r="AS54" s="119"/>
      <c r="AT54" s="119"/>
      <c r="AU54" s="119"/>
      <c r="AV54" s="119"/>
      <c r="AW54" s="119"/>
      <c r="AX54" s="119"/>
      <c r="AY54" s="119"/>
      <c r="AZ54" s="119"/>
      <c r="BA54" s="119"/>
      <c r="BB54" s="119"/>
      <c r="BC54" s="119"/>
      <c r="BD54" s="119"/>
      <c r="BE54" s="119"/>
      <c r="BF54" s="119"/>
      <c r="BG54" s="119"/>
      <c r="BH54" s="119"/>
      <c r="BI54" s="119"/>
      <c r="BJ54" s="119"/>
      <c r="BK54" s="119"/>
      <c r="BL54" s="119"/>
      <c r="BM54" s="119"/>
      <c r="BN54" s="119"/>
      <c r="BO54" s="119"/>
      <c r="BP54" s="119"/>
      <c r="BQ54" s="119"/>
      <c r="BR54" s="119"/>
      <c r="BS54" s="119"/>
      <c r="BT54" s="119"/>
      <c r="BU54" s="119"/>
      <c r="BV54" s="119"/>
      <c r="BW54" s="119"/>
      <c r="BX54" s="67" t="s">
        <v>83</v>
      </c>
      <c r="BY54" s="67"/>
      <c r="BZ54" s="67"/>
      <c r="CA54" s="67"/>
      <c r="CB54" s="67"/>
      <c r="CC54" s="67"/>
      <c r="CD54" s="67"/>
      <c r="CE54" s="67"/>
      <c r="CF54" s="67" t="s">
        <v>81</v>
      </c>
      <c r="CG54" s="67"/>
      <c r="CH54" s="67"/>
      <c r="CI54" s="67"/>
      <c r="CJ54" s="67"/>
      <c r="CK54" s="67"/>
      <c r="CL54" s="67"/>
      <c r="CM54" s="67"/>
      <c r="CN54" s="67"/>
      <c r="CO54" s="67"/>
      <c r="CP54" s="67"/>
      <c r="CQ54" s="67"/>
      <c r="CR54" s="67"/>
      <c r="CS54" s="23"/>
      <c r="CT54" s="68"/>
      <c r="CU54" s="68"/>
      <c r="CV54" s="68"/>
      <c r="CW54" s="68"/>
      <c r="CX54" s="68"/>
      <c r="CY54" s="68"/>
      <c r="CZ54" s="68"/>
      <c r="DA54" s="68"/>
      <c r="DB54" s="68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8"/>
      <c r="DQ54" s="68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8"/>
      <c r="EF54" s="68"/>
      <c r="EG54" s="68"/>
      <c r="EH54" s="68"/>
      <c r="EI54" s="68"/>
      <c r="EJ54" s="68"/>
      <c r="EK54" s="68"/>
      <c r="EL54" s="68"/>
      <c r="EM54" s="68"/>
      <c r="EN54" s="68"/>
      <c r="EO54" s="68"/>
      <c r="EP54" s="68"/>
      <c r="EQ54" s="68"/>
      <c r="ER54" s="68"/>
      <c r="ES54" s="68"/>
    </row>
    <row r="55" spans="1:149" ht="10.5" customHeight="1">
      <c r="A55" s="119" t="s">
        <v>84</v>
      </c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119"/>
      <c r="AO55" s="119"/>
      <c r="AP55" s="119"/>
      <c r="AQ55" s="119"/>
      <c r="AR55" s="119"/>
      <c r="AS55" s="119"/>
      <c r="AT55" s="119"/>
      <c r="AU55" s="119"/>
      <c r="AV55" s="119"/>
      <c r="AW55" s="119"/>
      <c r="AX55" s="119"/>
      <c r="AY55" s="119"/>
      <c r="AZ55" s="119"/>
      <c r="BA55" s="119"/>
      <c r="BB55" s="119"/>
      <c r="BC55" s="119"/>
      <c r="BD55" s="119"/>
      <c r="BE55" s="119"/>
      <c r="BF55" s="119"/>
      <c r="BG55" s="119"/>
      <c r="BH55" s="119"/>
      <c r="BI55" s="119"/>
      <c r="BJ55" s="119"/>
      <c r="BK55" s="119"/>
      <c r="BL55" s="119"/>
      <c r="BM55" s="119"/>
      <c r="BN55" s="119"/>
      <c r="BO55" s="119"/>
      <c r="BP55" s="119"/>
      <c r="BQ55" s="119"/>
      <c r="BR55" s="119"/>
      <c r="BS55" s="119"/>
      <c r="BT55" s="119"/>
      <c r="BU55" s="119"/>
      <c r="BV55" s="119"/>
      <c r="BW55" s="119"/>
      <c r="BX55" s="67" t="s">
        <v>85</v>
      </c>
      <c r="BY55" s="67"/>
      <c r="BZ55" s="67"/>
      <c r="CA55" s="67"/>
      <c r="CB55" s="67"/>
      <c r="CC55" s="67"/>
      <c r="CD55" s="67"/>
      <c r="CE55" s="67"/>
      <c r="CF55" s="67" t="s">
        <v>81</v>
      </c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23"/>
      <c r="CT55" s="68"/>
      <c r="CU55" s="68"/>
      <c r="CV55" s="68"/>
      <c r="CW55" s="68"/>
      <c r="CX55" s="68"/>
      <c r="CY55" s="68"/>
      <c r="CZ55" s="68"/>
      <c r="DA55" s="68"/>
      <c r="DB55" s="68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8"/>
      <c r="DQ55" s="68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8"/>
      <c r="EF55" s="68"/>
      <c r="EG55" s="68"/>
      <c r="EH55" s="68"/>
      <c r="EI55" s="68"/>
      <c r="EJ55" s="68"/>
      <c r="EK55" s="68"/>
      <c r="EL55" s="68"/>
      <c r="EM55" s="68"/>
      <c r="EN55" s="68"/>
      <c r="EO55" s="68"/>
      <c r="EP55" s="68"/>
      <c r="EQ55" s="68"/>
      <c r="ER55" s="68"/>
      <c r="ES55" s="68"/>
    </row>
    <row r="56" spans="1:150" s="40" customFormat="1" ht="21" customHeight="1">
      <c r="A56" s="100" t="s">
        <v>86</v>
      </c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  <c r="BM56" s="101"/>
      <c r="BN56" s="101"/>
      <c r="BO56" s="101"/>
      <c r="BP56" s="101"/>
      <c r="BQ56" s="101"/>
      <c r="BR56" s="101"/>
      <c r="BS56" s="101"/>
      <c r="BT56" s="101"/>
      <c r="BU56" s="101"/>
      <c r="BV56" s="101"/>
      <c r="BW56" s="101"/>
      <c r="BX56" s="98" t="s">
        <v>87</v>
      </c>
      <c r="BY56" s="98"/>
      <c r="BZ56" s="98"/>
      <c r="CA56" s="98"/>
      <c r="CB56" s="98"/>
      <c r="CC56" s="98"/>
      <c r="CD56" s="98"/>
      <c r="CE56" s="98"/>
      <c r="CF56" s="98" t="s">
        <v>88</v>
      </c>
      <c r="CG56" s="98"/>
      <c r="CH56" s="98"/>
      <c r="CI56" s="98"/>
      <c r="CJ56" s="98"/>
      <c r="CK56" s="98"/>
      <c r="CL56" s="98"/>
      <c r="CM56" s="98"/>
      <c r="CN56" s="98"/>
      <c r="CO56" s="98"/>
      <c r="CP56" s="98"/>
      <c r="CQ56" s="98"/>
      <c r="CR56" s="98"/>
      <c r="CS56" s="28"/>
      <c r="CT56" s="89">
        <f>DG56+DT56+EG56</f>
        <v>0</v>
      </c>
      <c r="CU56" s="89"/>
      <c r="CV56" s="89"/>
      <c r="CW56" s="89"/>
      <c r="CX56" s="89"/>
      <c r="CY56" s="89"/>
      <c r="CZ56" s="89"/>
      <c r="DA56" s="89"/>
      <c r="DB56" s="89"/>
      <c r="DC56" s="89"/>
      <c r="DD56" s="89"/>
      <c r="DE56" s="89"/>
      <c r="DF56" s="89"/>
      <c r="DG56" s="89">
        <f>DG57</f>
        <v>0</v>
      </c>
      <c r="DH56" s="89"/>
      <c r="DI56" s="89"/>
      <c r="DJ56" s="89"/>
      <c r="DK56" s="89"/>
      <c r="DL56" s="89"/>
      <c r="DM56" s="89"/>
      <c r="DN56" s="89"/>
      <c r="DO56" s="89"/>
      <c r="DP56" s="89"/>
      <c r="DQ56" s="89"/>
      <c r="DR56" s="89"/>
      <c r="DS56" s="89"/>
      <c r="DT56" s="89">
        <v>0</v>
      </c>
      <c r="DU56" s="89"/>
      <c r="DV56" s="89"/>
      <c r="DW56" s="89"/>
      <c r="DX56" s="89"/>
      <c r="DY56" s="89"/>
      <c r="DZ56" s="89"/>
      <c r="EA56" s="89"/>
      <c r="EB56" s="89"/>
      <c r="EC56" s="89"/>
      <c r="ED56" s="89"/>
      <c r="EE56" s="89"/>
      <c r="EF56" s="89"/>
      <c r="EG56" s="89">
        <f>EG57</f>
        <v>0</v>
      </c>
      <c r="EH56" s="89"/>
      <c r="EI56" s="89"/>
      <c r="EJ56" s="89"/>
      <c r="EK56" s="89"/>
      <c r="EL56" s="89"/>
      <c r="EM56" s="89"/>
      <c r="EN56" s="89"/>
      <c r="EO56" s="89"/>
      <c r="EP56" s="89"/>
      <c r="EQ56" s="89"/>
      <c r="ER56" s="89"/>
      <c r="ES56" s="89"/>
      <c r="ET56" s="26"/>
    </row>
    <row r="57" spans="1:150" s="41" customFormat="1" ht="21.75" customHeight="1">
      <c r="A57" s="78" t="s">
        <v>89</v>
      </c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79"/>
      <c r="BF57" s="79"/>
      <c r="BG57" s="79"/>
      <c r="BH57" s="79"/>
      <c r="BI57" s="79"/>
      <c r="BJ57" s="79"/>
      <c r="BK57" s="79"/>
      <c r="BL57" s="79"/>
      <c r="BM57" s="79"/>
      <c r="BN57" s="79"/>
      <c r="BO57" s="79"/>
      <c r="BP57" s="79"/>
      <c r="BQ57" s="79"/>
      <c r="BR57" s="79"/>
      <c r="BS57" s="79"/>
      <c r="BT57" s="79"/>
      <c r="BU57" s="79"/>
      <c r="BV57" s="79"/>
      <c r="BW57" s="79"/>
      <c r="BX57" s="67" t="s">
        <v>90</v>
      </c>
      <c r="BY57" s="67"/>
      <c r="BZ57" s="67"/>
      <c r="CA57" s="67"/>
      <c r="CB57" s="67"/>
      <c r="CC57" s="67"/>
      <c r="CD57" s="67"/>
      <c r="CE57" s="67"/>
      <c r="CF57" s="67" t="s">
        <v>91</v>
      </c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23"/>
      <c r="CT57" s="68"/>
      <c r="CU57" s="68"/>
      <c r="CV57" s="68"/>
      <c r="CW57" s="68"/>
      <c r="CX57" s="68"/>
      <c r="CY57" s="68"/>
      <c r="CZ57" s="68"/>
      <c r="DA57" s="68"/>
      <c r="DB57" s="68"/>
      <c r="DC57" s="68"/>
      <c r="DD57" s="68"/>
      <c r="DE57" s="68"/>
      <c r="DF57" s="68"/>
      <c r="DG57" s="68">
        <f>DG58</f>
        <v>0</v>
      </c>
      <c r="DH57" s="68"/>
      <c r="DI57" s="68"/>
      <c r="DJ57" s="68"/>
      <c r="DK57" s="68"/>
      <c r="DL57" s="68"/>
      <c r="DM57" s="68"/>
      <c r="DN57" s="68"/>
      <c r="DO57" s="68"/>
      <c r="DP57" s="68"/>
      <c r="DQ57" s="68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8"/>
      <c r="EF57" s="68"/>
      <c r="EG57" s="68">
        <f>EG58</f>
        <v>0</v>
      </c>
      <c r="EH57" s="68"/>
      <c r="EI57" s="68"/>
      <c r="EJ57" s="68"/>
      <c r="EK57" s="68"/>
      <c r="EL57" s="68"/>
      <c r="EM57" s="68"/>
      <c r="EN57" s="68"/>
      <c r="EO57" s="68"/>
      <c r="EP57" s="68"/>
      <c r="EQ57" s="68"/>
      <c r="ER57" s="68"/>
      <c r="ES57" s="68"/>
      <c r="ET57" s="24"/>
    </row>
    <row r="58" spans="1:150" s="41" customFormat="1" ht="27.75" customHeight="1">
      <c r="A58" s="119" t="s">
        <v>92</v>
      </c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0"/>
      <c r="AS58" s="120"/>
      <c r="AT58" s="120"/>
      <c r="AU58" s="120"/>
      <c r="AV58" s="120"/>
      <c r="AW58" s="120"/>
      <c r="AX58" s="120"/>
      <c r="AY58" s="120"/>
      <c r="AZ58" s="120"/>
      <c r="BA58" s="120"/>
      <c r="BB58" s="120"/>
      <c r="BC58" s="120"/>
      <c r="BD58" s="120"/>
      <c r="BE58" s="120"/>
      <c r="BF58" s="120"/>
      <c r="BG58" s="120"/>
      <c r="BH58" s="120"/>
      <c r="BI58" s="120"/>
      <c r="BJ58" s="120"/>
      <c r="BK58" s="120"/>
      <c r="BL58" s="120"/>
      <c r="BM58" s="120"/>
      <c r="BN58" s="120"/>
      <c r="BO58" s="120"/>
      <c r="BP58" s="120"/>
      <c r="BQ58" s="120"/>
      <c r="BR58" s="120"/>
      <c r="BS58" s="120"/>
      <c r="BT58" s="120"/>
      <c r="BU58" s="120"/>
      <c r="BV58" s="120"/>
      <c r="BW58" s="120"/>
      <c r="BX58" s="67" t="s">
        <v>93</v>
      </c>
      <c r="BY58" s="67"/>
      <c r="BZ58" s="67"/>
      <c r="CA58" s="67"/>
      <c r="CB58" s="67"/>
      <c r="CC58" s="67"/>
      <c r="CD58" s="67"/>
      <c r="CE58" s="67"/>
      <c r="CF58" s="67" t="s">
        <v>94</v>
      </c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23" t="s">
        <v>284</v>
      </c>
      <c r="CT58" s="68">
        <f>DG58+DT58+EG58</f>
        <v>0</v>
      </c>
      <c r="CU58" s="68"/>
      <c r="CV58" s="68"/>
      <c r="CW58" s="68"/>
      <c r="CX58" s="68"/>
      <c r="CY58" s="68"/>
      <c r="CZ58" s="68"/>
      <c r="DA58" s="68"/>
      <c r="DB58" s="68"/>
      <c r="DC58" s="68"/>
      <c r="DD58" s="68"/>
      <c r="DE58" s="68"/>
      <c r="DF58" s="68"/>
      <c r="DG58" s="68">
        <v>0</v>
      </c>
      <c r="DH58" s="68"/>
      <c r="DI58" s="68"/>
      <c r="DJ58" s="68"/>
      <c r="DK58" s="68"/>
      <c r="DL58" s="68"/>
      <c r="DM58" s="68"/>
      <c r="DN58" s="68"/>
      <c r="DO58" s="68"/>
      <c r="DP58" s="68"/>
      <c r="DQ58" s="68"/>
      <c r="DR58" s="68"/>
      <c r="DS58" s="68"/>
      <c r="DT58" s="68">
        <v>0</v>
      </c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8"/>
      <c r="EF58" s="68"/>
      <c r="EG58" s="68">
        <v>0</v>
      </c>
      <c r="EH58" s="68"/>
      <c r="EI58" s="68"/>
      <c r="EJ58" s="68"/>
      <c r="EK58" s="68"/>
      <c r="EL58" s="68"/>
      <c r="EM58" s="68"/>
      <c r="EN58" s="68"/>
      <c r="EO58" s="68"/>
      <c r="EP58" s="68"/>
      <c r="EQ58" s="68"/>
      <c r="ER58" s="68"/>
      <c r="ES58" s="68"/>
      <c r="ET58" s="24"/>
    </row>
    <row r="59" spans="1:149" ht="10.5" customHeight="1">
      <c r="A59" s="119"/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0"/>
      <c r="AS59" s="120"/>
      <c r="AT59" s="120"/>
      <c r="AU59" s="120"/>
      <c r="AV59" s="120"/>
      <c r="AW59" s="120"/>
      <c r="AX59" s="120"/>
      <c r="AY59" s="120"/>
      <c r="AZ59" s="120"/>
      <c r="BA59" s="120"/>
      <c r="BB59" s="120"/>
      <c r="BC59" s="120"/>
      <c r="BD59" s="120"/>
      <c r="BE59" s="120"/>
      <c r="BF59" s="120"/>
      <c r="BG59" s="120"/>
      <c r="BH59" s="120"/>
      <c r="BI59" s="120"/>
      <c r="BJ59" s="120"/>
      <c r="BK59" s="120"/>
      <c r="BL59" s="120"/>
      <c r="BM59" s="120"/>
      <c r="BN59" s="120"/>
      <c r="BO59" s="120"/>
      <c r="BP59" s="120"/>
      <c r="BQ59" s="120"/>
      <c r="BR59" s="120"/>
      <c r="BS59" s="120"/>
      <c r="BT59" s="120"/>
      <c r="BU59" s="120"/>
      <c r="BV59" s="120"/>
      <c r="BW59" s="120"/>
      <c r="BX59" s="67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  <c r="CN59" s="67"/>
      <c r="CO59" s="67"/>
      <c r="CP59" s="67"/>
      <c r="CQ59" s="67"/>
      <c r="CR59" s="67"/>
      <c r="CS59" s="23"/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8"/>
      <c r="DQ59" s="68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8"/>
      <c r="EF59" s="68"/>
      <c r="EG59" s="68"/>
      <c r="EH59" s="68"/>
      <c r="EI59" s="68"/>
      <c r="EJ59" s="68"/>
      <c r="EK59" s="68"/>
      <c r="EL59" s="68"/>
      <c r="EM59" s="68"/>
      <c r="EN59" s="68"/>
      <c r="EO59" s="68"/>
      <c r="EP59" s="68"/>
      <c r="EQ59" s="68"/>
      <c r="ER59" s="68"/>
      <c r="ES59" s="68"/>
    </row>
    <row r="60" spans="1:149" ht="21.75" customHeight="1">
      <c r="A60" s="78" t="s">
        <v>95</v>
      </c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79"/>
      <c r="BD60" s="79"/>
      <c r="BE60" s="79"/>
      <c r="BF60" s="79"/>
      <c r="BG60" s="79"/>
      <c r="BH60" s="79"/>
      <c r="BI60" s="79"/>
      <c r="BJ60" s="79"/>
      <c r="BK60" s="79"/>
      <c r="BL60" s="79"/>
      <c r="BM60" s="79"/>
      <c r="BN60" s="79"/>
      <c r="BO60" s="79"/>
      <c r="BP60" s="79"/>
      <c r="BQ60" s="79"/>
      <c r="BR60" s="79"/>
      <c r="BS60" s="79"/>
      <c r="BT60" s="79"/>
      <c r="BU60" s="79"/>
      <c r="BV60" s="79"/>
      <c r="BW60" s="79"/>
      <c r="BX60" s="67" t="s">
        <v>96</v>
      </c>
      <c r="BY60" s="67"/>
      <c r="BZ60" s="67"/>
      <c r="CA60" s="67"/>
      <c r="CB60" s="67"/>
      <c r="CC60" s="67"/>
      <c r="CD60" s="67"/>
      <c r="CE60" s="67"/>
      <c r="CF60" s="67" t="s">
        <v>97</v>
      </c>
      <c r="CG60" s="67"/>
      <c r="CH60" s="67"/>
      <c r="CI60" s="67"/>
      <c r="CJ60" s="67"/>
      <c r="CK60" s="67"/>
      <c r="CL60" s="67"/>
      <c r="CM60" s="67"/>
      <c r="CN60" s="67"/>
      <c r="CO60" s="67"/>
      <c r="CP60" s="67"/>
      <c r="CQ60" s="67"/>
      <c r="CR60" s="67"/>
      <c r="CS60" s="23"/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8"/>
      <c r="DQ60" s="68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8"/>
      <c r="EF60" s="68"/>
      <c r="EG60" s="68"/>
      <c r="EH60" s="68"/>
      <c r="EI60" s="68"/>
      <c r="EJ60" s="68"/>
      <c r="EK60" s="68"/>
      <c r="EL60" s="68"/>
      <c r="EM60" s="68"/>
      <c r="EN60" s="68"/>
      <c r="EO60" s="68"/>
      <c r="EP60" s="68"/>
      <c r="EQ60" s="68"/>
      <c r="ER60" s="68"/>
      <c r="ES60" s="68"/>
    </row>
    <row r="61" spans="1:150" s="41" customFormat="1" ht="22.5" customHeight="1">
      <c r="A61" s="78" t="s">
        <v>98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79"/>
      <c r="BF61" s="79"/>
      <c r="BG61" s="79"/>
      <c r="BH61" s="79"/>
      <c r="BI61" s="79"/>
      <c r="BJ61" s="79"/>
      <c r="BK61" s="79"/>
      <c r="BL61" s="79"/>
      <c r="BM61" s="79"/>
      <c r="BN61" s="79"/>
      <c r="BO61" s="79"/>
      <c r="BP61" s="79"/>
      <c r="BQ61" s="79"/>
      <c r="BR61" s="79"/>
      <c r="BS61" s="79"/>
      <c r="BT61" s="79"/>
      <c r="BU61" s="79"/>
      <c r="BV61" s="79"/>
      <c r="BW61" s="79"/>
      <c r="BX61" s="67" t="s">
        <v>99</v>
      </c>
      <c r="BY61" s="67"/>
      <c r="BZ61" s="67"/>
      <c r="CA61" s="67"/>
      <c r="CB61" s="67"/>
      <c r="CC61" s="67"/>
      <c r="CD61" s="67"/>
      <c r="CE61" s="67"/>
      <c r="CF61" s="67" t="s">
        <v>100</v>
      </c>
      <c r="CG61" s="67"/>
      <c r="CH61" s="67"/>
      <c r="CI61" s="67"/>
      <c r="CJ61" s="67"/>
      <c r="CK61" s="67"/>
      <c r="CL61" s="67"/>
      <c r="CM61" s="67"/>
      <c r="CN61" s="67"/>
      <c r="CO61" s="67"/>
      <c r="CP61" s="67"/>
      <c r="CQ61" s="67"/>
      <c r="CR61" s="67"/>
      <c r="CS61" s="23"/>
      <c r="CT61" s="68"/>
      <c r="CU61" s="68"/>
      <c r="CV61" s="68"/>
      <c r="CW61" s="68"/>
      <c r="CX61" s="68"/>
      <c r="CY61" s="68"/>
      <c r="CZ61" s="68"/>
      <c r="DA61" s="68"/>
      <c r="DB61" s="68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8"/>
      <c r="DQ61" s="68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8"/>
      <c r="EF61" s="68"/>
      <c r="EG61" s="68"/>
      <c r="EH61" s="68"/>
      <c r="EI61" s="68"/>
      <c r="EJ61" s="68"/>
      <c r="EK61" s="68"/>
      <c r="EL61" s="68"/>
      <c r="EM61" s="68"/>
      <c r="EN61" s="68"/>
      <c r="EO61" s="68"/>
      <c r="EP61" s="68"/>
      <c r="EQ61" s="68"/>
      <c r="ER61" s="68"/>
      <c r="ES61" s="68"/>
      <c r="ET61" s="24"/>
    </row>
    <row r="62" spans="1:149" s="26" customFormat="1" ht="19.5" customHeight="1">
      <c r="A62" s="100" t="s">
        <v>101</v>
      </c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1"/>
      <c r="BB62" s="101"/>
      <c r="BC62" s="101"/>
      <c r="BD62" s="101"/>
      <c r="BE62" s="101"/>
      <c r="BF62" s="101"/>
      <c r="BG62" s="101"/>
      <c r="BH62" s="101"/>
      <c r="BI62" s="101"/>
      <c r="BJ62" s="101"/>
      <c r="BK62" s="101"/>
      <c r="BL62" s="101"/>
      <c r="BM62" s="101"/>
      <c r="BN62" s="101"/>
      <c r="BO62" s="101"/>
      <c r="BP62" s="101"/>
      <c r="BQ62" s="101"/>
      <c r="BR62" s="101"/>
      <c r="BS62" s="101"/>
      <c r="BT62" s="101"/>
      <c r="BU62" s="101"/>
      <c r="BV62" s="101"/>
      <c r="BW62" s="101"/>
      <c r="BX62" s="98" t="s">
        <v>102</v>
      </c>
      <c r="BY62" s="98"/>
      <c r="BZ62" s="98"/>
      <c r="CA62" s="98"/>
      <c r="CB62" s="98"/>
      <c r="CC62" s="98"/>
      <c r="CD62" s="98"/>
      <c r="CE62" s="98"/>
      <c r="CF62" s="98" t="s">
        <v>103</v>
      </c>
      <c r="CG62" s="98"/>
      <c r="CH62" s="98"/>
      <c r="CI62" s="98"/>
      <c r="CJ62" s="98"/>
      <c r="CK62" s="98"/>
      <c r="CL62" s="98"/>
      <c r="CM62" s="98"/>
      <c r="CN62" s="98"/>
      <c r="CO62" s="98"/>
      <c r="CP62" s="98"/>
      <c r="CQ62" s="98"/>
      <c r="CR62" s="98"/>
      <c r="CS62" s="28"/>
      <c r="CT62" s="89">
        <f>DG62+DT62+EG62</f>
        <v>586773.29</v>
      </c>
      <c r="CU62" s="89"/>
      <c r="CV62" s="89"/>
      <c r="CW62" s="89"/>
      <c r="CX62" s="89"/>
      <c r="CY62" s="89"/>
      <c r="CZ62" s="89"/>
      <c r="DA62" s="89"/>
      <c r="DB62" s="89"/>
      <c r="DC62" s="89"/>
      <c r="DD62" s="89"/>
      <c r="DE62" s="89"/>
      <c r="DF62" s="89"/>
      <c r="DG62" s="89">
        <f>DG63</f>
        <v>571829</v>
      </c>
      <c r="DH62" s="89"/>
      <c r="DI62" s="89"/>
      <c r="DJ62" s="89"/>
      <c r="DK62" s="89"/>
      <c r="DL62" s="89"/>
      <c r="DM62" s="89"/>
      <c r="DN62" s="89"/>
      <c r="DO62" s="89"/>
      <c r="DP62" s="89"/>
      <c r="DQ62" s="89"/>
      <c r="DR62" s="89"/>
      <c r="DS62" s="89"/>
      <c r="DT62" s="89">
        <v>0</v>
      </c>
      <c r="DU62" s="89"/>
      <c r="DV62" s="89"/>
      <c r="DW62" s="89"/>
      <c r="DX62" s="89"/>
      <c r="DY62" s="89"/>
      <c r="DZ62" s="89"/>
      <c r="EA62" s="89"/>
      <c r="EB62" s="89"/>
      <c r="EC62" s="89"/>
      <c r="ED62" s="89"/>
      <c r="EE62" s="89"/>
      <c r="EF62" s="89"/>
      <c r="EG62" s="89">
        <f>EG67+EG64+EG66+EG68</f>
        <v>14944.29</v>
      </c>
      <c r="EH62" s="89"/>
      <c r="EI62" s="89"/>
      <c r="EJ62" s="89"/>
      <c r="EK62" s="89"/>
      <c r="EL62" s="89"/>
      <c r="EM62" s="89"/>
      <c r="EN62" s="89"/>
      <c r="EO62" s="89"/>
      <c r="EP62" s="89"/>
      <c r="EQ62" s="89"/>
      <c r="ER62" s="89"/>
      <c r="ES62" s="89"/>
    </row>
    <row r="63" spans="1:149" ht="30.75" customHeight="1">
      <c r="A63" s="78" t="s">
        <v>104</v>
      </c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79"/>
      <c r="AS63" s="79"/>
      <c r="AT63" s="79"/>
      <c r="AU63" s="79"/>
      <c r="AV63" s="79"/>
      <c r="AW63" s="79"/>
      <c r="AX63" s="79"/>
      <c r="AY63" s="79"/>
      <c r="AZ63" s="79"/>
      <c r="BA63" s="79"/>
      <c r="BB63" s="79"/>
      <c r="BC63" s="79"/>
      <c r="BD63" s="79"/>
      <c r="BE63" s="79"/>
      <c r="BF63" s="79"/>
      <c r="BG63" s="79"/>
      <c r="BH63" s="79"/>
      <c r="BI63" s="79"/>
      <c r="BJ63" s="79"/>
      <c r="BK63" s="79"/>
      <c r="BL63" s="79"/>
      <c r="BM63" s="79"/>
      <c r="BN63" s="79"/>
      <c r="BO63" s="79"/>
      <c r="BP63" s="79"/>
      <c r="BQ63" s="79"/>
      <c r="BR63" s="79"/>
      <c r="BS63" s="79"/>
      <c r="BT63" s="79"/>
      <c r="BU63" s="79"/>
      <c r="BV63" s="79"/>
      <c r="BW63" s="79"/>
      <c r="BX63" s="67" t="s">
        <v>105</v>
      </c>
      <c r="BY63" s="67"/>
      <c r="BZ63" s="67"/>
      <c r="CA63" s="67"/>
      <c r="CB63" s="67"/>
      <c r="CC63" s="67"/>
      <c r="CD63" s="67"/>
      <c r="CE63" s="67"/>
      <c r="CF63" s="67" t="s">
        <v>106</v>
      </c>
      <c r="CG63" s="67"/>
      <c r="CH63" s="67"/>
      <c r="CI63" s="67"/>
      <c r="CJ63" s="67"/>
      <c r="CK63" s="67"/>
      <c r="CL63" s="67"/>
      <c r="CM63" s="67"/>
      <c r="CN63" s="67"/>
      <c r="CO63" s="67"/>
      <c r="CP63" s="67"/>
      <c r="CQ63" s="67"/>
      <c r="CR63" s="67"/>
      <c r="CS63" s="23" t="s">
        <v>275</v>
      </c>
      <c r="CT63" s="68">
        <f>DG63</f>
        <v>571829</v>
      </c>
      <c r="CU63" s="68"/>
      <c r="CV63" s="68"/>
      <c r="CW63" s="68"/>
      <c r="CX63" s="68"/>
      <c r="CY63" s="68"/>
      <c r="CZ63" s="68"/>
      <c r="DA63" s="68"/>
      <c r="DB63" s="68"/>
      <c r="DC63" s="68"/>
      <c r="DD63" s="68"/>
      <c r="DE63" s="68"/>
      <c r="DF63" s="68"/>
      <c r="DG63" s="68">
        <f>504665+67164</f>
        <v>571829</v>
      </c>
      <c r="DH63" s="68"/>
      <c r="DI63" s="68"/>
      <c r="DJ63" s="68"/>
      <c r="DK63" s="68"/>
      <c r="DL63" s="68"/>
      <c r="DM63" s="68"/>
      <c r="DN63" s="68"/>
      <c r="DO63" s="68"/>
      <c r="DP63" s="68"/>
      <c r="DQ63" s="68"/>
      <c r="DR63" s="68"/>
      <c r="DS63" s="68"/>
      <c r="DT63" s="68">
        <v>0</v>
      </c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8"/>
      <c r="EF63" s="68"/>
      <c r="EG63" s="68">
        <v>0</v>
      </c>
      <c r="EH63" s="68"/>
      <c r="EI63" s="68"/>
      <c r="EJ63" s="68"/>
      <c r="EK63" s="68"/>
      <c r="EL63" s="68"/>
      <c r="EM63" s="68"/>
      <c r="EN63" s="68"/>
      <c r="EO63" s="68"/>
      <c r="EP63" s="68"/>
      <c r="EQ63" s="68"/>
      <c r="ER63" s="68"/>
      <c r="ES63" s="68"/>
    </row>
    <row r="64" spans="1:149" ht="21.75" customHeight="1">
      <c r="A64" s="78" t="s">
        <v>107</v>
      </c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9"/>
      <c r="AO64" s="79"/>
      <c r="AP64" s="79"/>
      <c r="AQ64" s="79"/>
      <c r="AR64" s="79"/>
      <c r="AS64" s="79"/>
      <c r="AT64" s="79"/>
      <c r="AU64" s="79"/>
      <c r="AV64" s="79"/>
      <c r="AW64" s="79"/>
      <c r="AX64" s="79"/>
      <c r="AY64" s="79"/>
      <c r="AZ64" s="79"/>
      <c r="BA64" s="79"/>
      <c r="BB64" s="79"/>
      <c r="BC64" s="79"/>
      <c r="BD64" s="79"/>
      <c r="BE64" s="79"/>
      <c r="BF64" s="79"/>
      <c r="BG64" s="79"/>
      <c r="BH64" s="79"/>
      <c r="BI64" s="79"/>
      <c r="BJ64" s="79"/>
      <c r="BK64" s="79"/>
      <c r="BL64" s="79"/>
      <c r="BM64" s="79"/>
      <c r="BN64" s="79"/>
      <c r="BO64" s="79"/>
      <c r="BP64" s="79"/>
      <c r="BQ64" s="79"/>
      <c r="BR64" s="79"/>
      <c r="BS64" s="79"/>
      <c r="BT64" s="79"/>
      <c r="BU64" s="79"/>
      <c r="BV64" s="79"/>
      <c r="BW64" s="79"/>
      <c r="BX64" s="67" t="s">
        <v>108</v>
      </c>
      <c r="BY64" s="67"/>
      <c r="BZ64" s="67"/>
      <c r="CA64" s="67"/>
      <c r="CB64" s="67"/>
      <c r="CC64" s="67"/>
      <c r="CD64" s="67"/>
      <c r="CE64" s="67"/>
      <c r="CF64" s="67" t="s">
        <v>109</v>
      </c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23" t="s">
        <v>275</v>
      </c>
      <c r="CT64" s="68">
        <f>DG64+DT64+EG64</f>
        <v>14944.29</v>
      </c>
      <c r="CU64" s="68"/>
      <c r="CV64" s="68"/>
      <c r="CW64" s="68"/>
      <c r="CX64" s="68"/>
      <c r="CY64" s="68"/>
      <c r="CZ64" s="68"/>
      <c r="DA64" s="68"/>
      <c r="DB64" s="68"/>
      <c r="DC64" s="68"/>
      <c r="DD64" s="68"/>
      <c r="DE64" s="68"/>
      <c r="DF64" s="68"/>
      <c r="DG64" s="68">
        <v>0</v>
      </c>
      <c r="DH64" s="68"/>
      <c r="DI64" s="68"/>
      <c r="DJ64" s="68"/>
      <c r="DK64" s="68"/>
      <c r="DL64" s="68"/>
      <c r="DM64" s="68"/>
      <c r="DN64" s="68"/>
      <c r="DO64" s="68"/>
      <c r="DP64" s="68"/>
      <c r="DQ64" s="68"/>
      <c r="DR64" s="68"/>
      <c r="DS64" s="68"/>
      <c r="DT64" s="68">
        <v>0</v>
      </c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8"/>
      <c r="EF64" s="68"/>
      <c r="EG64" s="68">
        <v>14944.29</v>
      </c>
      <c r="EH64" s="68"/>
      <c r="EI64" s="68"/>
      <c r="EJ64" s="68"/>
      <c r="EK64" s="68"/>
      <c r="EL64" s="68"/>
      <c r="EM64" s="68"/>
      <c r="EN64" s="68"/>
      <c r="EO64" s="68"/>
      <c r="EP64" s="68"/>
      <c r="EQ64" s="68"/>
      <c r="ER64" s="68"/>
      <c r="ES64" s="68"/>
    </row>
    <row r="65" spans="1:149" ht="18" customHeight="1">
      <c r="A65" s="78" t="s">
        <v>110</v>
      </c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79"/>
      <c r="BD65" s="79"/>
      <c r="BE65" s="79"/>
      <c r="BF65" s="79"/>
      <c r="BG65" s="79"/>
      <c r="BH65" s="79"/>
      <c r="BI65" s="79"/>
      <c r="BJ65" s="79"/>
      <c r="BK65" s="79"/>
      <c r="BL65" s="79"/>
      <c r="BM65" s="79"/>
      <c r="BN65" s="79"/>
      <c r="BO65" s="79"/>
      <c r="BP65" s="79"/>
      <c r="BQ65" s="79"/>
      <c r="BR65" s="79"/>
      <c r="BS65" s="79"/>
      <c r="BT65" s="79"/>
      <c r="BU65" s="79"/>
      <c r="BV65" s="79"/>
      <c r="BW65" s="79"/>
      <c r="BX65" s="67" t="s">
        <v>111</v>
      </c>
      <c r="BY65" s="67"/>
      <c r="BZ65" s="67"/>
      <c r="CA65" s="67"/>
      <c r="CB65" s="67"/>
      <c r="CC65" s="67"/>
      <c r="CD65" s="67"/>
      <c r="CE65" s="67"/>
      <c r="CF65" s="67" t="s">
        <v>112</v>
      </c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23" t="s">
        <v>275</v>
      </c>
      <c r="CT65" s="68">
        <f>EG65</f>
        <v>0</v>
      </c>
      <c r="CU65" s="68"/>
      <c r="CV65" s="68"/>
      <c r="CW65" s="68"/>
      <c r="CX65" s="68"/>
      <c r="CY65" s="68"/>
      <c r="CZ65" s="68"/>
      <c r="DA65" s="68"/>
      <c r="DB65" s="68"/>
      <c r="DC65" s="68"/>
      <c r="DD65" s="68"/>
      <c r="DE65" s="68"/>
      <c r="DF65" s="68"/>
      <c r="DG65" s="68">
        <v>0</v>
      </c>
      <c r="DH65" s="68"/>
      <c r="DI65" s="68"/>
      <c r="DJ65" s="68"/>
      <c r="DK65" s="68"/>
      <c r="DL65" s="68"/>
      <c r="DM65" s="68"/>
      <c r="DN65" s="68"/>
      <c r="DO65" s="68"/>
      <c r="DP65" s="68"/>
      <c r="DQ65" s="68"/>
      <c r="DR65" s="68"/>
      <c r="DS65" s="68"/>
      <c r="DT65" s="68">
        <v>0</v>
      </c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8"/>
      <c r="EF65" s="68"/>
      <c r="EG65" s="68">
        <v>0</v>
      </c>
      <c r="EH65" s="68"/>
      <c r="EI65" s="68"/>
      <c r="EJ65" s="68"/>
      <c r="EK65" s="68"/>
      <c r="EL65" s="68"/>
      <c r="EM65" s="68"/>
      <c r="EN65" s="68"/>
      <c r="EO65" s="68"/>
      <c r="EP65" s="68"/>
      <c r="EQ65" s="68"/>
      <c r="ER65" s="68"/>
      <c r="ES65" s="68"/>
    </row>
    <row r="66" spans="1:149" ht="14.25" customHeight="1">
      <c r="A66" s="80" t="s">
        <v>341</v>
      </c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  <c r="AR66" s="81"/>
      <c r="AS66" s="81"/>
      <c r="AT66" s="81"/>
      <c r="AU66" s="81"/>
      <c r="AV66" s="81"/>
      <c r="AW66" s="81"/>
      <c r="AX66" s="81"/>
      <c r="AY66" s="81"/>
      <c r="AZ66" s="81"/>
      <c r="BA66" s="81"/>
      <c r="BB66" s="81"/>
      <c r="BC66" s="81"/>
      <c r="BD66" s="81"/>
      <c r="BE66" s="81"/>
      <c r="BF66" s="81"/>
      <c r="BG66" s="81"/>
      <c r="BH66" s="81"/>
      <c r="BI66" s="81"/>
      <c r="BJ66" s="81"/>
      <c r="BK66" s="81"/>
      <c r="BL66" s="81"/>
      <c r="BM66" s="81"/>
      <c r="BN66" s="81"/>
      <c r="BO66" s="81"/>
      <c r="BP66" s="81"/>
      <c r="BQ66" s="81"/>
      <c r="BR66" s="81"/>
      <c r="BS66" s="81"/>
      <c r="BT66" s="81"/>
      <c r="BU66" s="81"/>
      <c r="BV66" s="81"/>
      <c r="BW66" s="82"/>
      <c r="BX66" s="67" t="s">
        <v>111</v>
      </c>
      <c r="BY66" s="67"/>
      <c r="BZ66" s="67"/>
      <c r="CA66" s="67"/>
      <c r="CB66" s="67"/>
      <c r="CC66" s="67"/>
      <c r="CD66" s="67"/>
      <c r="CE66" s="67"/>
      <c r="CF66" s="67" t="s">
        <v>112</v>
      </c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23" t="s">
        <v>340</v>
      </c>
      <c r="CT66" s="68">
        <f>EG66</f>
        <v>0</v>
      </c>
      <c r="CU66" s="68"/>
      <c r="CV66" s="68"/>
      <c r="CW66" s="68"/>
      <c r="CX66" s="68"/>
      <c r="CY66" s="68"/>
      <c r="CZ66" s="68"/>
      <c r="DA66" s="68"/>
      <c r="DB66" s="68"/>
      <c r="DC66" s="68"/>
      <c r="DD66" s="68"/>
      <c r="DE66" s="68"/>
      <c r="DF66" s="68"/>
      <c r="DG66" s="68">
        <v>0</v>
      </c>
      <c r="DH66" s="68"/>
      <c r="DI66" s="68"/>
      <c r="DJ66" s="68"/>
      <c r="DK66" s="68"/>
      <c r="DL66" s="68"/>
      <c r="DM66" s="68"/>
      <c r="DN66" s="68"/>
      <c r="DO66" s="68"/>
      <c r="DP66" s="68"/>
      <c r="DQ66" s="68"/>
      <c r="DR66" s="68"/>
      <c r="DS66" s="68"/>
      <c r="DT66" s="68">
        <v>0</v>
      </c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8"/>
      <c r="EF66" s="68"/>
      <c r="EG66" s="68">
        <v>0</v>
      </c>
      <c r="EH66" s="68"/>
      <c r="EI66" s="68"/>
      <c r="EJ66" s="68"/>
      <c r="EK66" s="68"/>
      <c r="EL66" s="68"/>
      <c r="EM66" s="68"/>
      <c r="EN66" s="68"/>
      <c r="EO66" s="68"/>
      <c r="EP66" s="68"/>
      <c r="EQ66" s="68"/>
      <c r="ER66" s="68"/>
      <c r="ES66" s="68"/>
    </row>
    <row r="67" spans="1:149" ht="18" customHeight="1">
      <c r="A67" s="78" t="s">
        <v>333</v>
      </c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O67" s="79"/>
      <c r="AP67" s="79"/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79"/>
      <c r="BC67" s="79"/>
      <c r="BD67" s="79"/>
      <c r="BE67" s="79"/>
      <c r="BF67" s="79"/>
      <c r="BG67" s="79"/>
      <c r="BH67" s="79"/>
      <c r="BI67" s="79"/>
      <c r="BJ67" s="79"/>
      <c r="BK67" s="79"/>
      <c r="BL67" s="79"/>
      <c r="BM67" s="79"/>
      <c r="BN67" s="79"/>
      <c r="BO67" s="79"/>
      <c r="BP67" s="79"/>
      <c r="BQ67" s="79"/>
      <c r="BR67" s="79"/>
      <c r="BS67" s="79"/>
      <c r="BT67" s="79"/>
      <c r="BU67" s="79"/>
      <c r="BV67" s="79"/>
      <c r="BW67" s="79"/>
      <c r="BX67" s="67" t="s">
        <v>111</v>
      </c>
      <c r="BY67" s="67"/>
      <c r="BZ67" s="67"/>
      <c r="CA67" s="67"/>
      <c r="CB67" s="67"/>
      <c r="CC67" s="67"/>
      <c r="CD67" s="67"/>
      <c r="CE67" s="67"/>
      <c r="CF67" s="67" t="s">
        <v>112</v>
      </c>
      <c r="CG67" s="67"/>
      <c r="CH67" s="67"/>
      <c r="CI67" s="67"/>
      <c r="CJ67" s="67"/>
      <c r="CK67" s="67"/>
      <c r="CL67" s="67"/>
      <c r="CM67" s="67"/>
      <c r="CN67" s="67"/>
      <c r="CO67" s="67"/>
      <c r="CP67" s="67"/>
      <c r="CQ67" s="67"/>
      <c r="CR67" s="67"/>
      <c r="CS67" s="23" t="s">
        <v>332</v>
      </c>
      <c r="CT67" s="68">
        <f>EG67</f>
        <v>0</v>
      </c>
      <c r="CU67" s="68"/>
      <c r="CV67" s="68"/>
      <c r="CW67" s="68"/>
      <c r="CX67" s="68"/>
      <c r="CY67" s="68"/>
      <c r="CZ67" s="68"/>
      <c r="DA67" s="68"/>
      <c r="DB67" s="68"/>
      <c r="DC67" s="68"/>
      <c r="DD67" s="68"/>
      <c r="DE67" s="68"/>
      <c r="DF67" s="68"/>
      <c r="DG67" s="68">
        <v>0</v>
      </c>
      <c r="DH67" s="68"/>
      <c r="DI67" s="68"/>
      <c r="DJ67" s="68"/>
      <c r="DK67" s="68"/>
      <c r="DL67" s="68"/>
      <c r="DM67" s="68"/>
      <c r="DN67" s="68"/>
      <c r="DO67" s="68"/>
      <c r="DP67" s="68"/>
      <c r="DQ67" s="68"/>
      <c r="DR67" s="68"/>
      <c r="DS67" s="68"/>
      <c r="DT67" s="68">
        <v>0</v>
      </c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8"/>
      <c r="EF67" s="68"/>
      <c r="EG67" s="68">
        <v>0</v>
      </c>
      <c r="EH67" s="68"/>
      <c r="EI67" s="68"/>
      <c r="EJ67" s="68"/>
      <c r="EK67" s="68"/>
      <c r="EL67" s="68"/>
      <c r="EM67" s="68"/>
      <c r="EN67" s="68"/>
      <c r="EO67" s="68"/>
      <c r="EP67" s="68"/>
      <c r="EQ67" s="68"/>
      <c r="ER67" s="68"/>
      <c r="ES67" s="68"/>
    </row>
    <row r="68" spans="1:149" ht="18" customHeight="1">
      <c r="A68" s="78" t="s">
        <v>346</v>
      </c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79"/>
      <c r="AN68" s="79"/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79"/>
      <c r="BE68" s="79"/>
      <c r="BF68" s="79"/>
      <c r="BG68" s="79"/>
      <c r="BH68" s="79"/>
      <c r="BI68" s="79"/>
      <c r="BJ68" s="79"/>
      <c r="BK68" s="79"/>
      <c r="BL68" s="79"/>
      <c r="BM68" s="79"/>
      <c r="BN68" s="79"/>
      <c r="BO68" s="79"/>
      <c r="BP68" s="79"/>
      <c r="BQ68" s="79"/>
      <c r="BR68" s="79"/>
      <c r="BS68" s="79"/>
      <c r="BT68" s="79"/>
      <c r="BU68" s="79"/>
      <c r="BV68" s="79"/>
      <c r="BW68" s="79"/>
      <c r="BX68" s="67" t="s">
        <v>111</v>
      </c>
      <c r="BY68" s="67"/>
      <c r="BZ68" s="67"/>
      <c r="CA68" s="67"/>
      <c r="CB68" s="67"/>
      <c r="CC68" s="67"/>
      <c r="CD68" s="67"/>
      <c r="CE68" s="67"/>
      <c r="CF68" s="67" t="s">
        <v>112</v>
      </c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23" t="s">
        <v>345</v>
      </c>
      <c r="CT68" s="68">
        <f>EG68</f>
        <v>0</v>
      </c>
      <c r="CU68" s="68"/>
      <c r="CV68" s="68"/>
      <c r="CW68" s="68"/>
      <c r="CX68" s="68"/>
      <c r="CY68" s="68"/>
      <c r="CZ68" s="68"/>
      <c r="DA68" s="68"/>
      <c r="DB68" s="68"/>
      <c r="DC68" s="68"/>
      <c r="DD68" s="68"/>
      <c r="DE68" s="68"/>
      <c r="DF68" s="68"/>
      <c r="DG68" s="68">
        <v>0</v>
      </c>
      <c r="DH68" s="68"/>
      <c r="DI68" s="68"/>
      <c r="DJ68" s="68"/>
      <c r="DK68" s="68"/>
      <c r="DL68" s="68"/>
      <c r="DM68" s="68"/>
      <c r="DN68" s="68"/>
      <c r="DO68" s="68"/>
      <c r="DP68" s="68"/>
      <c r="DQ68" s="68"/>
      <c r="DR68" s="68"/>
      <c r="DS68" s="68"/>
      <c r="DT68" s="68">
        <v>0</v>
      </c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8"/>
      <c r="EF68" s="68"/>
      <c r="EG68" s="68">
        <v>0</v>
      </c>
      <c r="EH68" s="68"/>
      <c r="EI68" s="68"/>
      <c r="EJ68" s="68"/>
      <c r="EK68" s="68"/>
      <c r="EL68" s="68"/>
      <c r="EM68" s="68"/>
      <c r="EN68" s="68"/>
      <c r="EO68" s="68"/>
      <c r="EP68" s="68"/>
      <c r="EQ68" s="68"/>
      <c r="ER68" s="68"/>
      <c r="ES68" s="68"/>
    </row>
    <row r="69" spans="1:149" s="26" customFormat="1" ht="14.25" customHeight="1">
      <c r="A69" s="100" t="s">
        <v>113</v>
      </c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1"/>
      <c r="BC69" s="101"/>
      <c r="BD69" s="101"/>
      <c r="BE69" s="101"/>
      <c r="BF69" s="101"/>
      <c r="BG69" s="101"/>
      <c r="BH69" s="101"/>
      <c r="BI69" s="101"/>
      <c r="BJ69" s="101"/>
      <c r="BK69" s="101"/>
      <c r="BL69" s="101"/>
      <c r="BM69" s="101"/>
      <c r="BN69" s="101"/>
      <c r="BO69" s="101"/>
      <c r="BP69" s="101"/>
      <c r="BQ69" s="101"/>
      <c r="BR69" s="101"/>
      <c r="BS69" s="101"/>
      <c r="BT69" s="101"/>
      <c r="BU69" s="101"/>
      <c r="BV69" s="101"/>
      <c r="BW69" s="101"/>
      <c r="BX69" s="98" t="s">
        <v>114</v>
      </c>
      <c r="BY69" s="98"/>
      <c r="BZ69" s="98"/>
      <c r="CA69" s="98"/>
      <c r="CB69" s="98"/>
      <c r="CC69" s="98"/>
      <c r="CD69" s="98"/>
      <c r="CE69" s="98"/>
      <c r="CF69" s="98" t="s">
        <v>31</v>
      </c>
      <c r="CG69" s="98"/>
      <c r="CH69" s="98"/>
      <c r="CI69" s="98"/>
      <c r="CJ69" s="98"/>
      <c r="CK69" s="98"/>
      <c r="CL69" s="98"/>
      <c r="CM69" s="98"/>
      <c r="CN69" s="98"/>
      <c r="CO69" s="98"/>
      <c r="CP69" s="98"/>
      <c r="CQ69" s="98"/>
      <c r="CR69" s="98"/>
      <c r="CS69" s="28"/>
      <c r="CT69" s="89"/>
      <c r="CU69" s="89"/>
      <c r="CV69" s="89"/>
      <c r="CW69" s="89"/>
      <c r="CX69" s="89"/>
      <c r="CY69" s="89"/>
      <c r="CZ69" s="89"/>
      <c r="DA69" s="89"/>
      <c r="DB69" s="89"/>
      <c r="DC69" s="89"/>
      <c r="DD69" s="89"/>
      <c r="DE69" s="89"/>
      <c r="DF69" s="89"/>
      <c r="DG69" s="89"/>
      <c r="DH69" s="89"/>
      <c r="DI69" s="89"/>
      <c r="DJ69" s="89"/>
      <c r="DK69" s="89"/>
      <c r="DL69" s="89"/>
      <c r="DM69" s="89"/>
      <c r="DN69" s="89"/>
      <c r="DO69" s="89"/>
      <c r="DP69" s="89"/>
      <c r="DQ69" s="89"/>
      <c r="DR69" s="89"/>
      <c r="DS69" s="89"/>
      <c r="DT69" s="89"/>
      <c r="DU69" s="89"/>
      <c r="DV69" s="89"/>
      <c r="DW69" s="89"/>
      <c r="DX69" s="89"/>
      <c r="DY69" s="89"/>
      <c r="DZ69" s="89"/>
      <c r="EA69" s="89"/>
      <c r="EB69" s="89"/>
      <c r="EC69" s="89"/>
      <c r="ED69" s="89"/>
      <c r="EE69" s="89"/>
      <c r="EF69" s="89"/>
      <c r="EG69" s="89"/>
      <c r="EH69" s="89"/>
      <c r="EI69" s="89"/>
      <c r="EJ69" s="89"/>
      <c r="EK69" s="89"/>
      <c r="EL69" s="89"/>
      <c r="EM69" s="89"/>
      <c r="EN69" s="89"/>
      <c r="EO69" s="89"/>
      <c r="EP69" s="89"/>
      <c r="EQ69" s="89"/>
      <c r="ER69" s="89"/>
      <c r="ES69" s="89"/>
    </row>
    <row r="70" spans="1:149" ht="21.75" customHeight="1">
      <c r="A70" s="78" t="s">
        <v>115</v>
      </c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H70" s="79"/>
      <c r="AI70" s="79"/>
      <c r="AJ70" s="79"/>
      <c r="AK70" s="79"/>
      <c r="AL70" s="79"/>
      <c r="AM70" s="79"/>
      <c r="AN70" s="79"/>
      <c r="AO70" s="79"/>
      <c r="AP70" s="79"/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79"/>
      <c r="BB70" s="79"/>
      <c r="BC70" s="79"/>
      <c r="BD70" s="79"/>
      <c r="BE70" s="79"/>
      <c r="BF70" s="79"/>
      <c r="BG70" s="79"/>
      <c r="BH70" s="79"/>
      <c r="BI70" s="79"/>
      <c r="BJ70" s="79"/>
      <c r="BK70" s="79"/>
      <c r="BL70" s="79"/>
      <c r="BM70" s="79"/>
      <c r="BN70" s="79"/>
      <c r="BO70" s="79"/>
      <c r="BP70" s="79"/>
      <c r="BQ70" s="79"/>
      <c r="BR70" s="79"/>
      <c r="BS70" s="79"/>
      <c r="BT70" s="79"/>
      <c r="BU70" s="79"/>
      <c r="BV70" s="79"/>
      <c r="BW70" s="79"/>
      <c r="BX70" s="67" t="s">
        <v>116</v>
      </c>
      <c r="BY70" s="67"/>
      <c r="BZ70" s="67"/>
      <c r="CA70" s="67"/>
      <c r="CB70" s="67"/>
      <c r="CC70" s="67"/>
      <c r="CD70" s="67"/>
      <c r="CE70" s="67"/>
      <c r="CF70" s="67" t="s">
        <v>117</v>
      </c>
      <c r="CG70" s="67"/>
      <c r="CH70" s="67"/>
      <c r="CI70" s="67"/>
      <c r="CJ70" s="67"/>
      <c r="CK70" s="67"/>
      <c r="CL70" s="67"/>
      <c r="CM70" s="67"/>
      <c r="CN70" s="67"/>
      <c r="CO70" s="67"/>
      <c r="CP70" s="67"/>
      <c r="CQ70" s="67"/>
      <c r="CR70" s="67"/>
      <c r="CS70" s="23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8"/>
      <c r="DQ70" s="68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8"/>
      <c r="EF70" s="68"/>
      <c r="EG70" s="68"/>
      <c r="EH70" s="68"/>
      <c r="EI70" s="68"/>
      <c r="EJ70" s="68"/>
      <c r="EK70" s="68"/>
      <c r="EL70" s="68"/>
      <c r="EM70" s="68"/>
      <c r="EN70" s="68"/>
      <c r="EO70" s="68"/>
      <c r="EP70" s="68"/>
      <c r="EQ70" s="68"/>
      <c r="ER70" s="68"/>
      <c r="ES70" s="68"/>
    </row>
    <row r="71" spans="1:149" ht="11.25" customHeight="1">
      <c r="A71" s="78" t="s">
        <v>118</v>
      </c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O71" s="79"/>
      <c r="AP71" s="79"/>
      <c r="AQ71" s="79"/>
      <c r="AR71" s="79"/>
      <c r="AS71" s="79"/>
      <c r="AT71" s="79"/>
      <c r="AU71" s="79"/>
      <c r="AV71" s="79"/>
      <c r="AW71" s="79"/>
      <c r="AX71" s="79"/>
      <c r="AY71" s="79"/>
      <c r="AZ71" s="79"/>
      <c r="BA71" s="79"/>
      <c r="BB71" s="79"/>
      <c r="BC71" s="79"/>
      <c r="BD71" s="79"/>
      <c r="BE71" s="79"/>
      <c r="BF71" s="79"/>
      <c r="BG71" s="79"/>
      <c r="BH71" s="79"/>
      <c r="BI71" s="79"/>
      <c r="BJ71" s="79"/>
      <c r="BK71" s="79"/>
      <c r="BL71" s="79"/>
      <c r="BM71" s="79"/>
      <c r="BN71" s="79"/>
      <c r="BO71" s="79"/>
      <c r="BP71" s="79"/>
      <c r="BQ71" s="79"/>
      <c r="BR71" s="79"/>
      <c r="BS71" s="79"/>
      <c r="BT71" s="79"/>
      <c r="BU71" s="79"/>
      <c r="BV71" s="79"/>
      <c r="BW71" s="79"/>
      <c r="BX71" s="67" t="s">
        <v>119</v>
      </c>
      <c r="BY71" s="67"/>
      <c r="BZ71" s="67"/>
      <c r="CA71" s="67"/>
      <c r="CB71" s="67"/>
      <c r="CC71" s="67"/>
      <c r="CD71" s="67"/>
      <c r="CE71" s="67"/>
      <c r="CF71" s="67" t="s">
        <v>120</v>
      </c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7"/>
      <c r="CS71" s="23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</row>
    <row r="72" spans="1:149" ht="21.75" customHeight="1">
      <c r="A72" s="78" t="s">
        <v>121</v>
      </c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79"/>
      <c r="BE72" s="79"/>
      <c r="BF72" s="79"/>
      <c r="BG72" s="79"/>
      <c r="BH72" s="79"/>
      <c r="BI72" s="79"/>
      <c r="BJ72" s="79"/>
      <c r="BK72" s="79"/>
      <c r="BL72" s="79"/>
      <c r="BM72" s="79"/>
      <c r="BN72" s="79"/>
      <c r="BO72" s="79"/>
      <c r="BP72" s="79"/>
      <c r="BQ72" s="79"/>
      <c r="BR72" s="79"/>
      <c r="BS72" s="79"/>
      <c r="BT72" s="79"/>
      <c r="BU72" s="79"/>
      <c r="BV72" s="79"/>
      <c r="BW72" s="79"/>
      <c r="BX72" s="67" t="s">
        <v>122</v>
      </c>
      <c r="BY72" s="67"/>
      <c r="BZ72" s="67"/>
      <c r="CA72" s="67"/>
      <c r="CB72" s="67"/>
      <c r="CC72" s="67"/>
      <c r="CD72" s="67"/>
      <c r="CE72" s="67"/>
      <c r="CF72" s="67" t="s">
        <v>123</v>
      </c>
      <c r="CG72" s="67"/>
      <c r="CH72" s="67"/>
      <c r="CI72" s="67"/>
      <c r="CJ72" s="67"/>
      <c r="CK72" s="67"/>
      <c r="CL72" s="67"/>
      <c r="CM72" s="67"/>
      <c r="CN72" s="67"/>
      <c r="CO72" s="67"/>
      <c r="CP72" s="67"/>
      <c r="CQ72" s="67"/>
      <c r="CR72" s="67"/>
      <c r="CS72" s="23"/>
      <c r="CT72" s="68"/>
      <c r="CU72" s="68"/>
      <c r="CV72" s="68"/>
      <c r="CW72" s="68"/>
      <c r="CX72" s="68"/>
      <c r="CY72" s="68"/>
      <c r="CZ72" s="68"/>
      <c r="DA72" s="68"/>
      <c r="DB72" s="68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8"/>
      <c r="DQ72" s="68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8"/>
      <c r="EF72" s="68"/>
      <c r="EG72" s="68"/>
      <c r="EH72" s="68"/>
      <c r="EI72" s="68"/>
      <c r="EJ72" s="68"/>
      <c r="EK72" s="68"/>
      <c r="EL72" s="68"/>
      <c r="EM72" s="68"/>
      <c r="EN72" s="68"/>
      <c r="EO72" s="68"/>
      <c r="EP72" s="68"/>
      <c r="EQ72" s="68"/>
      <c r="ER72" s="68"/>
      <c r="ES72" s="68"/>
    </row>
    <row r="73" spans="1:149" s="26" customFormat="1" ht="12" customHeight="1">
      <c r="A73" s="100" t="s">
        <v>124</v>
      </c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1"/>
      <c r="BD73" s="101"/>
      <c r="BE73" s="101"/>
      <c r="BF73" s="101"/>
      <c r="BG73" s="101"/>
      <c r="BH73" s="101"/>
      <c r="BI73" s="101"/>
      <c r="BJ73" s="101"/>
      <c r="BK73" s="101"/>
      <c r="BL73" s="101"/>
      <c r="BM73" s="101"/>
      <c r="BN73" s="101"/>
      <c r="BO73" s="101"/>
      <c r="BP73" s="101"/>
      <c r="BQ73" s="101"/>
      <c r="BR73" s="101"/>
      <c r="BS73" s="101"/>
      <c r="BT73" s="101"/>
      <c r="BU73" s="101"/>
      <c r="BV73" s="101"/>
      <c r="BW73" s="101"/>
      <c r="BX73" s="98" t="s">
        <v>125</v>
      </c>
      <c r="BY73" s="98"/>
      <c r="BZ73" s="98"/>
      <c r="CA73" s="98"/>
      <c r="CB73" s="98"/>
      <c r="CC73" s="98"/>
      <c r="CD73" s="98"/>
      <c r="CE73" s="98"/>
      <c r="CF73" s="98" t="s">
        <v>31</v>
      </c>
      <c r="CG73" s="98"/>
      <c r="CH73" s="98"/>
      <c r="CI73" s="98"/>
      <c r="CJ73" s="98"/>
      <c r="CK73" s="98"/>
      <c r="CL73" s="98"/>
      <c r="CM73" s="98"/>
      <c r="CN73" s="98"/>
      <c r="CO73" s="98"/>
      <c r="CP73" s="98"/>
      <c r="CQ73" s="98"/>
      <c r="CR73" s="98"/>
      <c r="CS73" s="28"/>
      <c r="CT73" s="89"/>
      <c r="CU73" s="89"/>
      <c r="CV73" s="89"/>
      <c r="CW73" s="89"/>
      <c r="CX73" s="89"/>
      <c r="CY73" s="89"/>
      <c r="CZ73" s="89"/>
      <c r="DA73" s="89"/>
      <c r="DB73" s="89"/>
      <c r="DC73" s="89"/>
      <c r="DD73" s="89"/>
      <c r="DE73" s="89"/>
      <c r="DF73" s="89"/>
      <c r="DG73" s="89"/>
      <c r="DH73" s="89"/>
      <c r="DI73" s="89"/>
      <c r="DJ73" s="89"/>
      <c r="DK73" s="89"/>
      <c r="DL73" s="89"/>
      <c r="DM73" s="89"/>
      <c r="DN73" s="89"/>
      <c r="DO73" s="89"/>
      <c r="DP73" s="89"/>
      <c r="DQ73" s="89"/>
      <c r="DR73" s="89"/>
      <c r="DS73" s="89"/>
      <c r="DT73" s="89"/>
      <c r="DU73" s="89"/>
      <c r="DV73" s="89"/>
      <c r="DW73" s="89"/>
      <c r="DX73" s="89"/>
      <c r="DY73" s="89"/>
      <c r="DZ73" s="89"/>
      <c r="EA73" s="89"/>
      <c r="EB73" s="89"/>
      <c r="EC73" s="89"/>
      <c r="ED73" s="89"/>
      <c r="EE73" s="89"/>
      <c r="EF73" s="89"/>
      <c r="EG73" s="89"/>
      <c r="EH73" s="89"/>
      <c r="EI73" s="89"/>
      <c r="EJ73" s="89"/>
      <c r="EK73" s="89"/>
      <c r="EL73" s="89"/>
      <c r="EM73" s="89"/>
      <c r="EN73" s="89"/>
      <c r="EO73" s="89"/>
      <c r="EP73" s="89"/>
      <c r="EQ73" s="89"/>
      <c r="ER73" s="89"/>
      <c r="ES73" s="89"/>
    </row>
    <row r="74" spans="1:149" ht="27" customHeight="1">
      <c r="A74" s="78" t="s">
        <v>126</v>
      </c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79"/>
      <c r="AK74" s="79"/>
      <c r="AL74" s="79"/>
      <c r="AM74" s="79"/>
      <c r="AN74" s="79"/>
      <c r="AO74" s="79"/>
      <c r="AP74" s="79"/>
      <c r="AQ74" s="79"/>
      <c r="AR74" s="79"/>
      <c r="AS74" s="79"/>
      <c r="AT74" s="79"/>
      <c r="AU74" s="79"/>
      <c r="AV74" s="79"/>
      <c r="AW74" s="79"/>
      <c r="AX74" s="79"/>
      <c r="AY74" s="79"/>
      <c r="AZ74" s="79"/>
      <c r="BA74" s="79"/>
      <c r="BB74" s="79"/>
      <c r="BC74" s="79"/>
      <c r="BD74" s="79"/>
      <c r="BE74" s="79"/>
      <c r="BF74" s="79"/>
      <c r="BG74" s="79"/>
      <c r="BH74" s="79"/>
      <c r="BI74" s="79"/>
      <c r="BJ74" s="79"/>
      <c r="BK74" s="79"/>
      <c r="BL74" s="79"/>
      <c r="BM74" s="79"/>
      <c r="BN74" s="79"/>
      <c r="BO74" s="79"/>
      <c r="BP74" s="79"/>
      <c r="BQ74" s="79"/>
      <c r="BR74" s="79"/>
      <c r="BS74" s="79"/>
      <c r="BT74" s="79"/>
      <c r="BU74" s="79"/>
      <c r="BV74" s="79"/>
      <c r="BW74" s="79"/>
      <c r="BX74" s="67" t="s">
        <v>127</v>
      </c>
      <c r="BY74" s="67"/>
      <c r="BZ74" s="67"/>
      <c r="CA74" s="67"/>
      <c r="CB74" s="67"/>
      <c r="CC74" s="67"/>
      <c r="CD74" s="67"/>
      <c r="CE74" s="67"/>
      <c r="CF74" s="67" t="s">
        <v>128</v>
      </c>
      <c r="CG74" s="67"/>
      <c r="CH74" s="67"/>
      <c r="CI74" s="67"/>
      <c r="CJ74" s="67"/>
      <c r="CK74" s="67"/>
      <c r="CL74" s="67"/>
      <c r="CM74" s="67"/>
      <c r="CN74" s="67"/>
      <c r="CO74" s="67"/>
      <c r="CP74" s="67"/>
      <c r="CQ74" s="67"/>
      <c r="CR74" s="67"/>
      <c r="CS74" s="23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8"/>
      <c r="DQ74" s="68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8"/>
      <c r="EF74" s="68"/>
      <c r="EG74" s="68"/>
      <c r="EH74" s="68"/>
      <c r="EI74" s="68"/>
      <c r="EJ74" s="68"/>
      <c r="EK74" s="68"/>
      <c r="EL74" s="68"/>
      <c r="EM74" s="68"/>
      <c r="EN74" s="68"/>
      <c r="EO74" s="68"/>
      <c r="EP74" s="68"/>
      <c r="EQ74" s="68"/>
      <c r="ER74" s="68"/>
      <c r="ES74" s="68"/>
    </row>
    <row r="75" spans="1:153" s="26" customFormat="1" ht="18" customHeight="1">
      <c r="A75" s="100" t="s">
        <v>237</v>
      </c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1"/>
      <c r="BB75" s="101"/>
      <c r="BC75" s="101"/>
      <c r="BD75" s="101"/>
      <c r="BE75" s="101"/>
      <c r="BF75" s="101"/>
      <c r="BG75" s="101"/>
      <c r="BH75" s="101"/>
      <c r="BI75" s="101"/>
      <c r="BJ75" s="101"/>
      <c r="BK75" s="101"/>
      <c r="BL75" s="101"/>
      <c r="BM75" s="101"/>
      <c r="BN75" s="101"/>
      <c r="BO75" s="101"/>
      <c r="BP75" s="101"/>
      <c r="BQ75" s="101"/>
      <c r="BR75" s="101"/>
      <c r="BS75" s="101"/>
      <c r="BT75" s="101"/>
      <c r="BU75" s="101"/>
      <c r="BV75" s="101"/>
      <c r="BW75" s="101"/>
      <c r="BX75" s="98" t="s">
        <v>129</v>
      </c>
      <c r="BY75" s="98"/>
      <c r="BZ75" s="98"/>
      <c r="CA75" s="98"/>
      <c r="CB75" s="98"/>
      <c r="CC75" s="98"/>
      <c r="CD75" s="98"/>
      <c r="CE75" s="98"/>
      <c r="CF75" s="98" t="s">
        <v>31</v>
      </c>
      <c r="CG75" s="98"/>
      <c r="CH75" s="98"/>
      <c r="CI75" s="98"/>
      <c r="CJ75" s="98"/>
      <c r="CK75" s="98"/>
      <c r="CL75" s="98"/>
      <c r="CM75" s="98"/>
      <c r="CN75" s="98"/>
      <c r="CO75" s="98"/>
      <c r="CP75" s="98"/>
      <c r="CQ75" s="98"/>
      <c r="CR75" s="98"/>
      <c r="CS75" s="28"/>
      <c r="CT75" s="89">
        <f>DG75+DT75+EG75</f>
        <v>18033185.52</v>
      </c>
      <c r="CU75" s="89"/>
      <c r="CV75" s="89"/>
      <c r="CW75" s="89"/>
      <c r="CX75" s="89"/>
      <c r="CY75" s="89"/>
      <c r="CZ75" s="89"/>
      <c r="DA75" s="89"/>
      <c r="DB75" s="89"/>
      <c r="DC75" s="89"/>
      <c r="DD75" s="89"/>
      <c r="DE75" s="89"/>
      <c r="DF75" s="89"/>
      <c r="DG75" s="89">
        <f>DG79+DG95</f>
        <v>6251747.91</v>
      </c>
      <c r="DH75" s="89"/>
      <c r="DI75" s="89"/>
      <c r="DJ75" s="89"/>
      <c r="DK75" s="89"/>
      <c r="DL75" s="89"/>
      <c r="DM75" s="89"/>
      <c r="DN75" s="89"/>
      <c r="DO75" s="89"/>
      <c r="DP75" s="89"/>
      <c r="DQ75" s="89"/>
      <c r="DR75" s="89"/>
      <c r="DS75" s="89"/>
      <c r="DT75" s="89">
        <f>DT79+DT95</f>
        <v>3500000</v>
      </c>
      <c r="DU75" s="89"/>
      <c r="DV75" s="89"/>
      <c r="DW75" s="89"/>
      <c r="DX75" s="89"/>
      <c r="DY75" s="89"/>
      <c r="DZ75" s="89"/>
      <c r="EA75" s="89"/>
      <c r="EB75" s="89"/>
      <c r="EC75" s="89"/>
      <c r="ED75" s="89"/>
      <c r="EE75" s="89"/>
      <c r="EF75" s="89"/>
      <c r="EG75" s="89">
        <f>EG79+EG95</f>
        <v>8281437.61</v>
      </c>
      <c r="EH75" s="89"/>
      <c r="EI75" s="89"/>
      <c r="EJ75" s="89"/>
      <c r="EK75" s="89"/>
      <c r="EL75" s="89"/>
      <c r="EM75" s="89"/>
      <c r="EN75" s="89"/>
      <c r="EO75" s="89"/>
      <c r="EP75" s="89"/>
      <c r="EQ75" s="89"/>
      <c r="ER75" s="89"/>
      <c r="ES75" s="89"/>
      <c r="EW75" s="29">
        <f>EG75</f>
        <v>8281437.61</v>
      </c>
    </row>
    <row r="76" spans="1:149" ht="24.75" customHeight="1">
      <c r="A76" s="78" t="s">
        <v>130</v>
      </c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79"/>
      <c r="AI76" s="79"/>
      <c r="AJ76" s="79"/>
      <c r="AK76" s="79"/>
      <c r="AL76" s="79"/>
      <c r="AM76" s="79"/>
      <c r="AN76" s="79"/>
      <c r="AO76" s="79"/>
      <c r="AP76" s="79"/>
      <c r="AQ76" s="79"/>
      <c r="AR76" s="79"/>
      <c r="AS76" s="79"/>
      <c r="AT76" s="79"/>
      <c r="AU76" s="79"/>
      <c r="AV76" s="79"/>
      <c r="AW76" s="79"/>
      <c r="AX76" s="79"/>
      <c r="AY76" s="79"/>
      <c r="AZ76" s="79"/>
      <c r="BA76" s="79"/>
      <c r="BB76" s="79"/>
      <c r="BC76" s="79"/>
      <c r="BD76" s="79"/>
      <c r="BE76" s="79"/>
      <c r="BF76" s="79"/>
      <c r="BG76" s="79"/>
      <c r="BH76" s="79"/>
      <c r="BI76" s="79"/>
      <c r="BJ76" s="79"/>
      <c r="BK76" s="79"/>
      <c r="BL76" s="79"/>
      <c r="BM76" s="79"/>
      <c r="BN76" s="79"/>
      <c r="BO76" s="79"/>
      <c r="BP76" s="79"/>
      <c r="BQ76" s="79"/>
      <c r="BR76" s="79"/>
      <c r="BS76" s="79"/>
      <c r="BT76" s="79"/>
      <c r="BU76" s="79"/>
      <c r="BV76" s="79"/>
      <c r="BW76" s="79"/>
      <c r="BX76" s="67" t="s">
        <v>131</v>
      </c>
      <c r="BY76" s="67"/>
      <c r="BZ76" s="67"/>
      <c r="CA76" s="67"/>
      <c r="CB76" s="67"/>
      <c r="CC76" s="67"/>
      <c r="CD76" s="67"/>
      <c r="CE76" s="67"/>
      <c r="CF76" s="67" t="s">
        <v>132</v>
      </c>
      <c r="CG76" s="67"/>
      <c r="CH76" s="67"/>
      <c r="CI76" s="67"/>
      <c r="CJ76" s="67"/>
      <c r="CK76" s="67"/>
      <c r="CL76" s="67"/>
      <c r="CM76" s="67"/>
      <c r="CN76" s="67"/>
      <c r="CO76" s="67"/>
      <c r="CP76" s="67"/>
      <c r="CQ76" s="67"/>
      <c r="CR76" s="67"/>
      <c r="CS76" s="23"/>
      <c r="CT76" s="68"/>
      <c r="CU76" s="68"/>
      <c r="CV76" s="68"/>
      <c r="CW76" s="68"/>
      <c r="CX76" s="68"/>
      <c r="CY76" s="68"/>
      <c r="CZ76" s="68"/>
      <c r="DA76" s="68"/>
      <c r="DB76" s="68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8"/>
      <c r="DQ76" s="68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8"/>
      <c r="EF76" s="68"/>
      <c r="EG76" s="68"/>
      <c r="EH76" s="68"/>
      <c r="EI76" s="68"/>
      <c r="EJ76" s="68"/>
      <c r="EK76" s="68"/>
      <c r="EL76" s="68"/>
      <c r="EM76" s="68"/>
      <c r="EN76" s="68"/>
      <c r="EO76" s="68"/>
      <c r="EP76" s="68"/>
      <c r="EQ76" s="68"/>
      <c r="ER76" s="68"/>
      <c r="ES76" s="68"/>
    </row>
    <row r="77" spans="1:149" ht="14.25" customHeight="1">
      <c r="A77" s="78" t="s">
        <v>133</v>
      </c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79"/>
      <c r="AD77" s="79"/>
      <c r="AE77" s="79"/>
      <c r="AF77" s="79"/>
      <c r="AG77" s="79"/>
      <c r="AH77" s="79"/>
      <c r="AI77" s="79"/>
      <c r="AJ77" s="79"/>
      <c r="AK77" s="79"/>
      <c r="AL77" s="79"/>
      <c r="AM77" s="79"/>
      <c r="AN77" s="79"/>
      <c r="AO77" s="79"/>
      <c r="AP77" s="79"/>
      <c r="AQ77" s="79"/>
      <c r="AR77" s="79"/>
      <c r="AS77" s="79"/>
      <c r="AT77" s="79"/>
      <c r="AU77" s="79"/>
      <c r="AV77" s="79"/>
      <c r="AW77" s="79"/>
      <c r="AX77" s="79"/>
      <c r="AY77" s="79"/>
      <c r="AZ77" s="79"/>
      <c r="BA77" s="79"/>
      <c r="BB77" s="79"/>
      <c r="BC77" s="79"/>
      <c r="BD77" s="79"/>
      <c r="BE77" s="79"/>
      <c r="BF77" s="79"/>
      <c r="BG77" s="79"/>
      <c r="BH77" s="79"/>
      <c r="BI77" s="79"/>
      <c r="BJ77" s="79"/>
      <c r="BK77" s="79"/>
      <c r="BL77" s="79"/>
      <c r="BM77" s="79"/>
      <c r="BN77" s="79"/>
      <c r="BO77" s="79"/>
      <c r="BP77" s="79"/>
      <c r="BQ77" s="79"/>
      <c r="BR77" s="79"/>
      <c r="BS77" s="79"/>
      <c r="BT77" s="79"/>
      <c r="BU77" s="79"/>
      <c r="BV77" s="79"/>
      <c r="BW77" s="79"/>
      <c r="BX77" s="67" t="s">
        <v>134</v>
      </c>
      <c r="BY77" s="67"/>
      <c r="BZ77" s="67"/>
      <c r="CA77" s="67"/>
      <c r="CB77" s="67"/>
      <c r="CC77" s="67"/>
      <c r="CD77" s="67"/>
      <c r="CE77" s="67"/>
      <c r="CF77" s="67" t="s">
        <v>135</v>
      </c>
      <c r="CG77" s="67"/>
      <c r="CH77" s="67"/>
      <c r="CI77" s="67"/>
      <c r="CJ77" s="67"/>
      <c r="CK77" s="67"/>
      <c r="CL77" s="67"/>
      <c r="CM77" s="67"/>
      <c r="CN77" s="67"/>
      <c r="CO77" s="67"/>
      <c r="CP77" s="67"/>
      <c r="CQ77" s="67"/>
      <c r="CR77" s="67"/>
      <c r="CS77" s="23"/>
      <c r="CT77" s="68"/>
      <c r="CU77" s="68"/>
      <c r="CV77" s="68"/>
      <c r="CW77" s="68"/>
      <c r="CX77" s="68"/>
      <c r="CY77" s="68"/>
      <c r="CZ77" s="68"/>
      <c r="DA77" s="68"/>
      <c r="DB77" s="68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8"/>
      <c r="DQ77" s="68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8"/>
      <c r="EF77" s="68"/>
      <c r="EG77" s="68"/>
      <c r="EH77" s="68"/>
      <c r="EI77" s="68"/>
      <c r="EJ77" s="68"/>
      <c r="EK77" s="68"/>
      <c r="EL77" s="68"/>
      <c r="EM77" s="68"/>
      <c r="EN77" s="68"/>
      <c r="EO77" s="68"/>
      <c r="EP77" s="68"/>
      <c r="EQ77" s="68"/>
      <c r="ER77" s="68"/>
      <c r="ES77" s="68"/>
    </row>
    <row r="78" spans="1:149" ht="13.5" customHeight="1">
      <c r="A78" s="78" t="s">
        <v>136</v>
      </c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79"/>
      <c r="AE78" s="79"/>
      <c r="AF78" s="79"/>
      <c r="AG78" s="79"/>
      <c r="AH78" s="79"/>
      <c r="AI78" s="79"/>
      <c r="AJ78" s="79"/>
      <c r="AK78" s="79"/>
      <c r="AL78" s="79"/>
      <c r="AM78" s="79"/>
      <c r="AN78" s="79"/>
      <c r="AO78" s="79"/>
      <c r="AP78" s="79"/>
      <c r="AQ78" s="79"/>
      <c r="AR78" s="79"/>
      <c r="AS78" s="79"/>
      <c r="AT78" s="79"/>
      <c r="AU78" s="79"/>
      <c r="AV78" s="79"/>
      <c r="AW78" s="79"/>
      <c r="AX78" s="79"/>
      <c r="AY78" s="79"/>
      <c r="AZ78" s="79"/>
      <c r="BA78" s="79"/>
      <c r="BB78" s="79"/>
      <c r="BC78" s="79"/>
      <c r="BD78" s="79"/>
      <c r="BE78" s="79"/>
      <c r="BF78" s="79"/>
      <c r="BG78" s="79"/>
      <c r="BH78" s="79"/>
      <c r="BI78" s="79"/>
      <c r="BJ78" s="79"/>
      <c r="BK78" s="79"/>
      <c r="BL78" s="79"/>
      <c r="BM78" s="79"/>
      <c r="BN78" s="79"/>
      <c r="BO78" s="79"/>
      <c r="BP78" s="79"/>
      <c r="BQ78" s="79"/>
      <c r="BR78" s="79"/>
      <c r="BS78" s="79"/>
      <c r="BT78" s="79"/>
      <c r="BU78" s="79"/>
      <c r="BV78" s="79"/>
      <c r="BW78" s="79"/>
      <c r="BX78" s="67" t="s">
        <v>137</v>
      </c>
      <c r="BY78" s="67"/>
      <c r="BZ78" s="67"/>
      <c r="CA78" s="67"/>
      <c r="CB78" s="67"/>
      <c r="CC78" s="67"/>
      <c r="CD78" s="67"/>
      <c r="CE78" s="67"/>
      <c r="CF78" s="67" t="s">
        <v>138</v>
      </c>
      <c r="CG78" s="67"/>
      <c r="CH78" s="67"/>
      <c r="CI78" s="67"/>
      <c r="CJ78" s="67"/>
      <c r="CK78" s="67"/>
      <c r="CL78" s="67"/>
      <c r="CM78" s="67"/>
      <c r="CN78" s="67"/>
      <c r="CO78" s="67"/>
      <c r="CP78" s="67"/>
      <c r="CQ78" s="67"/>
      <c r="CR78" s="67"/>
      <c r="CS78" s="23"/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8"/>
      <c r="DQ78" s="68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8"/>
      <c r="EF78" s="68"/>
      <c r="EG78" s="68"/>
      <c r="EH78" s="68"/>
      <c r="EI78" s="68"/>
      <c r="EJ78" s="68"/>
      <c r="EK78" s="68"/>
      <c r="EL78" s="68"/>
      <c r="EM78" s="68"/>
      <c r="EN78" s="68"/>
      <c r="EO78" s="68"/>
      <c r="EP78" s="68"/>
      <c r="EQ78" s="68"/>
      <c r="ER78" s="68"/>
      <c r="ES78" s="68"/>
    </row>
    <row r="79" spans="1:153" ht="11.25" customHeight="1">
      <c r="A79" s="78" t="s">
        <v>139</v>
      </c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79"/>
      <c r="AD79" s="79"/>
      <c r="AE79" s="79"/>
      <c r="AF79" s="79"/>
      <c r="AG79" s="79"/>
      <c r="AH79" s="79"/>
      <c r="AI79" s="79"/>
      <c r="AJ79" s="79"/>
      <c r="AK79" s="79"/>
      <c r="AL79" s="79"/>
      <c r="AM79" s="79"/>
      <c r="AN79" s="79"/>
      <c r="AO79" s="79"/>
      <c r="AP79" s="79"/>
      <c r="AQ79" s="79"/>
      <c r="AR79" s="79"/>
      <c r="AS79" s="79"/>
      <c r="AT79" s="79"/>
      <c r="AU79" s="79"/>
      <c r="AV79" s="79"/>
      <c r="AW79" s="79"/>
      <c r="AX79" s="79"/>
      <c r="AY79" s="79"/>
      <c r="AZ79" s="79"/>
      <c r="BA79" s="79"/>
      <c r="BB79" s="79"/>
      <c r="BC79" s="79"/>
      <c r="BD79" s="79"/>
      <c r="BE79" s="79"/>
      <c r="BF79" s="79"/>
      <c r="BG79" s="79"/>
      <c r="BH79" s="79"/>
      <c r="BI79" s="79"/>
      <c r="BJ79" s="79"/>
      <c r="BK79" s="79"/>
      <c r="BL79" s="79"/>
      <c r="BM79" s="79"/>
      <c r="BN79" s="79"/>
      <c r="BO79" s="79"/>
      <c r="BP79" s="79"/>
      <c r="BQ79" s="79"/>
      <c r="BR79" s="79"/>
      <c r="BS79" s="79"/>
      <c r="BT79" s="79"/>
      <c r="BU79" s="79"/>
      <c r="BV79" s="79"/>
      <c r="BW79" s="79"/>
      <c r="BX79" s="67" t="s">
        <v>140</v>
      </c>
      <c r="BY79" s="67"/>
      <c r="BZ79" s="67"/>
      <c r="CA79" s="67"/>
      <c r="CB79" s="67"/>
      <c r="CC79" s="67"/>
      <c r="CD79" s="67"/>
      <c r="CE79" s="67"/>
      <c r="CF79" s="67" t="s">
        <v>141</v>
      </c>
      <c r="CG79" s="67"/>
      <c r="CH79" s="67"/>
      <c r="CI79" s="67"/>
      <c r="CJ79" s="67"/>
      <c r="CK79" s="67"/>
      <c r="CL79" s="67"/>
      <c r="CM79" s="67"/>
      <c r="CN79" s="67"/>
      <c r="CO79" s="67"/>
      <c r="CP79" s="67"/>
      <c r="CQ79" s="67"/>
      <c r="CR79" s="67"/>
      <c r="CS79" s="23"/>
      <c r="CT79" s="68">
        <f>DG79+DT79+EG79</f>
        <v>12705166.9</v>
      </c>
      <c r="CU79" s="68"/>
      <c r="CV79" s="68"/>
      <c r="CW79" s="68"/>
      <c r="CX79" s="68"/>
      <c r="CY79" s="68"/>
      <c r="CZ79" s="68"/>
      <c r="DA79" s="68"/>
      <c r="DB79" s="68"/>
      <c r="DC79" s="68"/>
      <c r="DD79" s="68"/>
      <c r="DE79" s="68"/>
      <c r="DF79" s="68"/>
      <c r="DG79" s="68">
        <f>DG81+DG82+DG83+DG85+DG86+DG87+DG91+DG92+DG93+DG84+DG90</f>
        <v>4182094.4100000006</v>
      </c>
      <c r="DH79" s="68"/>
      <c r="DI79" s="68"/>
      <c r="DJ79" s="68"/>
      <c r="DK79" s="68"/>
      <c r="DL79" s="68"/>
      <c r="DM79" s="68"/>
      <c r="DN79" s="68"/>
      <c r="DO79" s="68"/>
      <c r="DP79" s="68"/>
      <c r="DQ79" s="68"/>
      <c r="DR79" s="68"/>
      <c r="DS79" s="68"/>
      <c r="DT79" s="68">
        <f>DT81+DT82+DT83+DT85+DT86+DT87+DT91+DT92+DT93</f>
        <v>3500000</v>
      </c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8"/>
      <c r="EF79" s="68"/>
      <c r="EG79" s="68">
        <f>EG81+EG82+EG83+EG85+EG86+EG87+EG91+EG92+EG93+EG84+EG88+EG89+EG94+EG90</f>
        <v>5023072.49</v>
      </c>
      <c r="EH79" s="68"/>
      <c r="EI79" s="68"/>
      <c r="EJ79" s="68"/>
      <c r="EK79" s="68"/>
      <c r="EL79" s="68"/>
      <c r="EM79" s="68"/>
      <c r="EN79" s="68"/>
      <c r="EO79" s="68"/>
      <c r="EP79" s="68"/>
      <c r="EQ79" s="68"/>
      <c r="ER79" s="68"/>
      <c r="ES79" s="68"/>
      <c r="EW79" s="24" t="s">
        <v>299</v>
      </c>
    </row>
    <row r="80" spans="1:153" ht="11.25" customHeight="1">
      <c r="A80" s="121" t="s">
        <v>142</v>
      </c>
      <c r="B80" s="122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22"/>
      <c r="AF80" s="122"/>
      <c r="AG80" s="122"/>
      <c r="AH80" s="122"/>
      <c r="AI80" s="122"/>
      <c r="AJ80" s="122"/>
      <c r="AK80" s="122"/>
      <c r="AL80" s="122"/>
      <c r="AM80" s="122"/>
      <c r="AN80" s="122"/>
      <c r="AO80" s="122"/>
      <c r="AP80" s="122"/>
      <c r="AQ80" s="122"/>
      <c r="AR80" s="122"/>
      <c r="AS80" s="122"/>
      <c r="AT80" s="122"/>
      <c r="AU80" s="122"/>
      <c r="AV80" s="122"/>
      <c r="AW80" s="122"/>
      <c r="AX80" s="122"/>
      <c r="AY80" s="122"/>
      <c r="AZ80" s="122"/>
      <c r="BA80" s="122"/>
      <c r="BB80" s="122"/>
      <c r="BC80" s="122"/>
      <c r="BD80" s="122"/>
      <c r="BE80" s="122"/>
      <c r="BF80" s="122"/>
      <c r="BG80" s="122"/>
      <c r="BH80" s="122"/>
      <c r="BI80" s="122"/>
      <c r="BJ80" s="122"/>
      <c r="BK80" s="122"/>
      <c r="BL80" s="122"/>
      <c r="BM80" s="122"/>
      <c r="BN80" s="122"/>
      <c r="BO80" s="122"/>
      <c r="BP80" s="122"/>
      <c r="BQ80" s="122"/>
      <c r="BR80" s="122"/>
      <c r="BS80" s="122"/>
      <c r="BT80" s="122"/>
      <c r="BU80" s="122"/>
      <c r="BV80" s="122"/>
      <c r="BW80" s="123"/>
      <c r="BX80" s="67"/>
      <c r="BY80" s="67"/>
      <c r="BZ80" s="67"/>
      <c r="CA80" s="67"/>
      <c r="CB80" s="67"/>
      <c r="CC80" s="67"/>
      <c r="CD80" s="67"/>
      <c r="CE80" s="67"/>
      <c r="CF80" s="67"/>
      <c r="CG80" s="67"/>
      <c r="CH80" s="67"/>
      <c r="CI80" s="67"/>
      <c r="CJ80" s="67"/>
      <c r="CK80" s="67"/>
      <c r="CL80" s="67"/>
      <c r="CM80" s="67"/>
      <c r="CN80" s="67"/>
      <c r="CO80" s="67"/>
      <c r="CP80" s="67"/>
      <c r="CQ80" s="67"/>
      <c r="CR80" s="67"/>
      <c r="CS80" s="23"/>
      <c r="CT80" s="68"/>
      <c r="CU80" s="68"/>
      <c r="CV80" s="68"/>
      <c r="CW80" s="68"/>
      <c r="CX80" s="68"/>
      <c r="CY80" s="68"/>
      <c r="CZ80" s="68"/>
      <c r="DA80" s="68"/>
      <c r="DB80" s="68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8"/>
      <c r="DQ80" s="68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8"/>
      <c r="EF80" s="68"/>
      <c r="EG80" s="68"/>
      <c r="EH80" s="68"/>
      <c r="EI80" s="68"/>
      <c r="EJ80" s="68"/>
      <c r="EK80" s="68"/>
      <c r="EL80" s="68"/>
      <c r="EM80" s="68"/>
      <c r="EN80" s="68"/>
      <c r="EO80" s="68"/>
      <c r="EP80" s="68"/>
      <c r="EQ80" s="68"/>
      <c r="ER80" s="68"/>
      <c r="ES80" s="68"/>
      <c r="EW80" s="36">
        <f>CT75-Закупки!DF7</f>
        <v>-12408403.530000001</v>
      </c>
    </row>
    <row r="81" spans="1:149" ht="11.25" customHeight="1">
      <c r="A81" s="78" t="s">
        <v>263</v>
      </c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  <c r="BH81" s="78"/>
      <c r="BI81" s="78"/>
      <c r="BJ81" s="78"/>
      <c r="BK81" s="78"/>
      <c r="BL81" s="78"/>
      <c r="BM81" s="78"/>
      <c r="BN81" s="78"/>
      <c r="BO81" s="78"/>
      <c r="BP81" s="78"/>
      <c r="BQ81" s="78"/>
      <c r="BR81" s="78"/>
      <c r="BS81" s="78"/>
      <c r="BT81" s="78"/>
      <c r="BU81" s="78"/>
      <c r="BV81" s="78"/>
      <c r="BW81" s="78"/>
      <c r="BX81" s="67" t="s">
        <v>31</v>
      </c>
      <c r="BY81" s="67"/>
      <c r="BZ81" s="67"/>
      <c r="CA81" s="67"/>
      <c r="CB81" s="67"/>
      <c r="CC81" s="67"/>
      <c r="CD81" s="67"/>
      <c r="CE81" s="67"/>
      <c r="CF81" s="67" t="s">
        <v>141</v>
      </c>
      <c r="CG81" s="67"/>
      <c r="CH81" s="67"/>
      <c r="CI81" s="67"/>
      <c r="CJ81" s="67"/>
      <c r="CK81" s="67"/>
      <c r="CL81" s="67"/>
      <c r="CM81" s="67"/>
      <c r="CN81" s="67"/>
      <c r="CO81" s="67"/>
      <c r="CP81" s="67"/>
      <c r="CQ81" s="67"/>
      <c r="CR81" s="67"/>
      <c r="CS81" s="23" t="s">
        <v>268</v>
      </c>
      <c r="CT81" s="68">
        <f aca="true" t="shared" si="1" ref="CT81:CT94">DG81+DT81+EG81</f>
        <v>133871.22999999998</v>
      </c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8"/>
      <c r="DF81" s="68"/>
      <c r="DG81" s="68">
        <v>55908.84</v>
      </c>
      <c r="DH81" s="68"/>
      <c r="DI81" s="68"/>
      <c r="DJ81" s="68"/>
      <c r="DK81" s="68"/>
      <c r="DL81" s="68"/>
      <c r="DM81" s="68"/>
      <c r="DN81" s="68"/>
      <c r="DO81" s="68"/>
      <c r="DP81" s="68"/>
      <c r="DQ81" s="68"/>
      <c r="DR81" s="68"/>
      <c r="DS81" s="68"/>
      <c r="DT81" s="68">
        <v>0</v>
      </c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8"/>
      <c r="EF81" s="68"/>
      <c r="EG81" s="68">
        <f>63211.84+9750.55+5000</f>
        <v>77962.39</v>
      </c>
      <c r="EH81" s="68"/>
      <c r="EI81" s="68"/>
      <c r="EJ81" s="68"/>
      <c r="EK81" s="68"/>
      <c r="EL81" s="68"/>
      <c r="EM81" s="68"/>
      <c r="EN81" s="68"/>
      <c r="EO81" s="68"/>
      <c r="EP81" s="68"/>
      <c r="EQ81" s="68"/>
      <c r="ER81" s="68"/>
      <c r="ES81" s="68"/>
    </row>
    <row r="82" spans="1:149" ht="11.25" customHeight="1">
      <c r="A82" s="78" t="s">
        <v>264</v>
      </c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  <c r="BH82" s="78"/>
      <c r="BI82" s="78"/>
      <c r="BJ82" s="78"/>
      <c r="BK82" s="78"/>
      <c r="BL82" s="78"/>
      <c r="BM82" s="78"/>
      <c r="BN82" s="78"/>
      <c r="BO82" s="78"/>
      <c r="BP82" s="78"/>
      <c r="BQ82" s="78"/>
      <c r="BR82" s="78"/>
      <c r="BS82" s="78"/>
      <c r="BT82" s="78"/>
      <c r="BU82" s="78"/>
      <c r="BV82" s="78"/>
      <c r="BW82" s="78"/>
      <c r="BX82" s="67" t="s">
        <v>31</v>
      </c>
      <c r="BY82" s="67"/>
      <c r="BZ82" s="67"/>
      <c r="CA82" s="67"/>
      <c r="CB82" s="67"/>
      <c r="CC82" s="67"/>
      <c r="CD82" s="67"/>
      <c r="CE82" s="67"/>
      <c r="CF82" s="67" t="s">
        <v>141</v>
      </c>
      <c r="CG82" s="67"/>
      <c r="CH82" s="67"/>
      <c r="CI82" s="67"/>
      <c r="CJ82" s="67"/>
      <c r="CK82" s="67"/>
      <c r="CL82" s="67"/>
      <c r="CM82" s="67"/>
      <c r="CN82" s="67"/>
      <c r="CO82" s="67"/>
      <c r="CP82" s="67"/>
      <c r="CQ82" s="67"/>
      <c r="CR82" s="67"/>
      <c r="CS82" s="23" t="s">
        <v>269</v>
      </c>
      <c r="CT82" s="68">
        <f t="shared" si="1"/>
        <v>352599.26</v>
      </c>
      <c r="CU82" s="68"/>
      <c r="CV82" s="68"/>
      <c r="CW82" s="68"/>
      <c r="CX82" s="68"/>
      <c r="CY82" s="68"/>
      <c r="CZ82" s="68"/>
      <c r="DA82" s="68"/>
      <c r="DB82" s="68"/>
      <c r="DC82" s="68"/>
      <c r="DD82" s="68"/>
      <c r="DE82" s="68"/>
      <c r="DF82" s="68"/>
      <c r="DG82" s="68">
        <v>76800</v>
      </c>
      <c r="DH82" s="68"/>
      <c r="DI82" s="68"/>
      <c r="DJ82" s="68"/>
      <c r="DK82" s="68"/>
      <c r="DL82" s="68"/>
      <c r="DM82" s="68"/>
      <c r="DN82" s="68"/>
      <c r="DO82" s="68"/>
      <c r="DP82" s="68"/>
      <c r="DQ82" s="68"/>
      <c r="DR82" s="68"/>
      <c r="DS82" s="68"/>
      <c r="DT82" s="68">
        <v>0</v>
      </c>
      <c r="DU82" s="68"/>
      <c r="DV82" s="68"/>
      <c r="DW82" s="68"/>
      <c r="DX82" s="68"/>
      <c r="DY82" s="68"/>
      <c r="DZ82" s="68"/>
      <c r="EA82" s="68"/>
      <c r="EB82" s="68"/>
      <c r="EC82" s="68"/>
      <c r="ED82" s="68"/>
      <c r="EE82" s="68"/>
      <c r="EF82" s="68"/>
      <c r="EG82" s="68">
        <f>199299.26+35000+41500</f>
        <v>275799.26</v>
      </c>
      <c r="EH82" s="68"/>
      <c r="EI82" s="68"/>
      <c r="EJ82" s="68"/>
      <c r="EK82" s="68"/>
      <c r="EL82" s="68"/>
      <c r="EM82" s="68"/>
      <c r="EN82" s="68"/>
      <c r="EO82" s="68"/>
      <c r="EP82" s="68"/>
      <c r="EQ82" s="68"/>
      <c r="ER82" s="68"/>
      <c r="ES82" s="68"/>
    </row>
    <row r="83" spans="1:149" ht="11.25" customHeight="1">
      <c r="A83" s="78" t="s">
        <v>265</v>
      </c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78"/>
      <c r="BD83" s="78"/>
      <c r="BE83" s="78"/>
      <c r="BF83" s="78"/>
      <c r="BG83" s="78"/>
      <c r="BH83" s="78"/>
      <c r="BI83" s="78"/>
      <c r="BJ83" s="78"/>
      <c r="BK83" s="78"/>
      <c r="BL83" s="78"/>
      <c r="BM83" s="78"/>
      <c r="BN83" s="78"/>
      <c r="BO83" s="78"/>
      <c r="BP83" s="78"/>
      <c r="BQ83" s="78"/>
      <c r="BR83" s="78"/>
      <c r="BS83" s="78"/>
      <c r="BT83" s="78"/>
      <c r="BU83" s="78"/>
      <c r="BV83" s="78"/>
      <c r="BW83" s="78"/>
      <c r="BX83" s="67" t="s">
        <v>31</v>
      </c>
      <c r="BY83" s="67"/>
      <c r="BZ83" s="67"/>
      <c r="CA83" s="67"/>
      <c r="CB83" s="67"/>
      <c r="CC83" s="67"/>
      <c r="CD83" s="67"/>
      <c r="CE83" s="67"/>
      <c r="CF83" s="67" t="s">
        <v>141</v>
      </c>
      <c r="CG83" s="67"/>
      <c r="CH83" s="67"/>
      <c r="CI83" s="67"/>
      <c r="CJ83" s="67"/>
      <c r="CK83" s="67"/>
      <c r="CL83" s="67"/>
      <c r="CM83" s="67"/>
      <c r="CN83" s="67"/>
      <c r="CO83" s="67"/>
      <c r="CP83" s="67"/>
      <c r="CQ83" s="67"/>
      <c r="CR83" s="67"/>
      <c r="CS83" s="23" t="s">
        <v>270</v>
      </c>
      <c r="CT83" s="68">
        <f t="shared" si="1"/>
        <v>896417.4199999999</v>
      </c>
      <c r="CU83" s="68"/>
      <c r="CV83" s="68"/>
      <c r="CW83" s="68"/>
      <c r="CX83" s="68"/>
      <c r="CY83" s="68"/>
      <c r="CZ83" s="68"/>
      <c r="DA83" s="68"/>
      <c r="DB83" s="68"/>
      <c r="DC83" s="68"/>
      <c r="DD83" s="68"/>
      <c r="DE83" s="68"/>
      <c r="DF83" s="68"/>
      <c r="DG83" s="68">
        <f>247635.44+0.26+343571.3-343571.56</f>
        <v>247635.44</v>
      </c>
      <c r="DH83" s="68"/>
      <c r="DI83" s="68"/>
      <c r="DJ83" s="68"/>
      <c r="DK83" s="68"/>
      <c r="DL83" s="68"/>
      <c r="DM83" s="68"/>
      <c r="DN83" s="68"/>
      <c r="DO83" s="68"/>
      <c r="DP83" s="68"/>
      <c r="DQ83" s="68"/>
      <c r="DR83" s="68"/>
      <c r="DS83" s="68"/>
      <c r="DT83" s="68">
        <v>0</v>
      </c>
      <c r="DU83" s="68"/>
      <c r="DV83" s="68"/>
      <c r="DW83" s="68"/>
      <c r="DX83" s="68"/>
      <c r="DY83" s="68"/>
      <c r="DZ83" s="68"/>
      <c r="EA83" s="68"/>
      <c r="EB83" s="68"/>
      <c r="EC83" s="68"/>
      <c r="ED83" s="68"/>
      <c r="EE83" s="68"/>
      <c r="EF83" s="68"/>
      <c r="EG83" s="68">
        <v>648781.98</v>
      </c>
      <c r="EH83" s="68"/>
      <c r="EI83" s="68"/>
      <c r="EJ83" s="68"/>
      <c r="EK83" s="68"/>
      <c r="EL83" s="68"/>
      <c r="EM83" s="68"/>
      <c r="EN83" s="68"/>
      <c r="EO83" s="68"/>
      <c r="EP83" s="68"/>
      <c r="EQ83" s="68"/>
      <c r="ER83" s="68"/>
      <c r="ES83" s="68"/>
    </row>
    <row r="84" spans="1:149" ht="11.25" customHeight="1">
      <c r="A84" s="78" t="s">
        <v>292</v>
      </c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  <c r="BB84" s="78"/>
      <c r="BC84" s="78"/>
      <c r="BD84" s="78"/>
      <c r="BE84" s="78"/>
      <c r="BF84" s="78"/>
      <c r="BG84" s="78"/>
      <c r="BH84" s="78"/>
      <c r="BI84" s="78"/>
      <c r="BJ84" s="78"/>
      <c r="BK84" s="78"/>
      <c r="BL84" s="78"/>
      <c r="BM84" s="78"/>
      <c r="BN84" s="78"/>
      <c r="BO84" s="78"/>
      <c r="BP84" s="78"/>
      <c r="BQ84" s="78"/>
      <c r="BR84" s="78"/>
      <c r="BS84" s="78"/>
      <c r="BT84" s="78"/>
      <c r="BU84" s="78"/>
      <c r="BV84" s="78"/>
      <c r="BW84" s="78"/>
      <c r="BX84" s="67" t="s">
        <v>31</v>
      </c>
      <c r="BY84" s="67"/>
      <c r="BZ84" s="67"/>
      <c r="CA84" s="67"/>
      <c r="CB84" s="67"/>
      <c r="CC84" s="67"/>
      <c r="CD84" s="67"/>
      <c r="CE84" s="67"/>
      <c r="CF84" s="67" t="s">
        <v>141</v>
      </c>
      <c r="CG84" s="67"/>
      <c r="CH84" s="67"/>
      <c r="CI84" s="67"/>
      <c r="CJ84" s="67"/>
      <c r="CK84" s="67"/>
      <c r="CL84" s="67"/>
      <c r="CM84" s="67"/>
      <c r="CN84" s="67"/>
      <c r="CO84" s="67"/>
      <c r="CP84" s="67"/>
      <c r="CQ84" s="67"/>
      <c r="CR84" s="67"/>
      <c r="CS84" s="23" t="s">
        <v>288</v>
      </c>
      <c r="CT84" s="68">
        <f>DG84+DT84+EG84</f>
        <v>689472</v>
      </c>
      <c r="CU84" s="68"/>
      <c r="CV84" s="68"/>
      <c r="CW84" s="68"/>
      <c r="CX84" s="68"/>
      <c r="CY84" s="68"/>
      <c r="CZ84" s="68"/>
      <c r="DA84" s="68"/>
      <c r="DB84" s="68"/>
      <c r="DC84" s="68"/>
      <c r="DD84" s="68"/>
      <c r="DE84" s="68"/>
      <c r="DF84" s="68"/>
      <c r="DG84" s="68">
        <v>685872</v>
      </c>
      <c r="DH84" s="68"/>
      <c r="DI84" s="68"/>
      <c r="DJ84" s="68"/>
      <c r="DK84" s="68"/>
      <c r="DL84" s="68"/>
      <c r="DM84" s="68"/>
      <c r="DN84" s="68"/>
      <c r="DO84" s="68"/>
      <c r="DP84" s="68"/>
      <c r="DQ84" s="68"/>
      <c r="DR84" s="68"/>
      <c r="DS84" s="68"/>
      <c r="DT84" s="68">
        <v>0</v>
      </c>
      <c r="DU84" s="68"/>
      <c r="DV84" s="68"/>
      <c r="DW84" s="68"/>
      <c r="DX84" s="68"/>
      <c r="DY84" s="68"/>
      <c r="DZ84" s="68"/>
      <c r="EA84" s="68"/>
      <c r="EB84" s="68"/>
      <c r="EC84" s="68"/>
      <c r="ED84" s="68"/>
      <c r="EE84" s="68"/>
      <c r="EF84" s="68"/>
      <c r="EG84" s="68">
        <v>3600</v>
      </c>
      <c r="EH84" s="68"/>
      <c r="EI84" s="68"/>
      <c r="EJ84" s="68"/>
      <c r="EK84" s="68"/>
      <c r="EL84" s="68"/>
      <c r="EM84" s="68"/>
      <c r="EN84" s="68"/>
      <c r="EO84" s="68"/>
      <c r="EP84" s="68"/>
      <c r="EQ84" s="68"/>
      <c r="ER84" s="68"/>
      <c r="ES84" s="68"/>
    </row>
    <row r="85" spans="1:153" ht="11.25" customHeight="1">
      <c r="A85" s="78" t="s">
        <v>266</v>
      </c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8"/>
      <c r="BD85" s="78"/>
      <c r="BE85" s="78"/>
      <c r="BF85" s="78"/>
      <c r="BG85" s="78"/>
      <c r="BH85" s="78"/>
      <c r="BI85" s="78"/>
      <c r="BJ85" s="78"/>
      <c r="BK85" s="78"/>
      <c r="BL85" s="78"/>
      <c r="BM85" s="78"/>
      <c r="BN85" s="78"/>
      <c r="BO85" s="78"/>
      <c r="BP85" s="78"/>
      <c r="BQ85" s="78"/>
      <c r="BR85" s="78"/>
      <c r="BS85" s="78"/>
      <c r="BT85" s="78"/>
      <c r="BU85" s="78"/>
      <c r="BV85" s="78"/>
      <c r="BW85" s="78"/>
      <c r="BX85" s="67" t="s">
        <v>31</v>
      </c>
      <c r="BY85" s="67"/>
      <c r="BZ85" s="67"/>
      <c r="CA85" s="67"/>
      <c r="CB85" s="67"/>
      <c r="CC85" s="67"/>
      <c r="CD85" s="67"/>
      <c r="CE85" s="67"/>
      <c r="CF85" s="67" t="s">
        <v>141</v>
      </c>
      <c r="CG85" s="67"/>
      <c r="CH85" s="67"/>
      <c r="CI85" s="67"/>
      <c r="CJ85" s="67"/>
      <c r="CK85" s="67"/>
      <c r="CL85" s="67"/>
      <c r="CM85" s="67"/>
      <c r="CN85" s="67"/>
      <c r="CO85" s="67"/>
      <c r="CP85" s="67"/>
      <c r="CQ85" s="67"/>
      <c r="CR85" s="67"/>
      <c r="CS85" s="23" t="s">
        <v>271</v>
      </c>
      <c r="CT85" s="68">
        <f t="shared" si="1"/>
        <v>4299127.24</v>
      </c>
      <c r="CU85" s="68"/>
      <c r="CV85" s="68"/>
      <c r="CW85" s="68"/>
      <c r="CX85" s="68"/>
      <c r="CY85" s="68"/>
      <c r="CZ85" s="68"/>
      <c r="DA85" s="68"/>
      <c r="DB85" s="68"/>
      <c r="DC85" s="68"/>
      <c r="DD85" s="68"/>
      <c r="DE85" s="68"/>
      <c r="DF85" s="68"/>
      <c r="DG85" s="68">
        <v>27961.26</v>
      </c>
      <c r="DH85" s="68"/>
      <c r="DI85" s="68"/>
      <c r="DJ85" s="68"/>
      <c r="DK85" s="68"/>
      <c r="DL85" s="68"/>
      <c r="DM85" s="68"/>
      <c r="DN85" s="68"/>
      <c r="DO85" s="68"/>
      <c r="DP85" s="68"/>
      <c r="DQ85" s="68"/>
      <c r="DR85" s="68"/>
      <c r="DS85" s="68"/>
      <c r="DT85" s="68">
        <f>3000000</f>
        <v>3000000</v>
      </c>
      <c r="DU85" s="68"/>
      <c r="DV85" s="68"/>
      <c r="DW85" s="68"/>
      <c r="DX85" s="68"/>
      <c r="DY85" s="68"/>
      <c r="DZ85" s="68"/>
      <c r="EA85" s="68"/>
      <c r="EB85" s="68"/>
      <c r="EC85" s="68"/>
      <c r="ED85" s="68"/>
      <c r="EE85" s="68"/>
      <c r="EF85" s="68"/>
      <c r="EG85" s="68">
        <f>672757.43+798908.59-0.04-200000-500</f>
        <v>1271165.98</v>
      </c>
      <c r="EH85" s="68"/>
      <c r="EI85" s="68"/>
      <c r="EJ85" s="68"/>
      <c r="EK85" s="68"/>
      <c r="EL85" s="68"/>
      <c r="EM85" s="68"/>
      <c r="EN85" s="68"/>
      <c r="EO85" s="68"/>
      <c r="EP85" s="68"/>
      <c r="EQ85" s="68"/>
      <c r="ER85" s="68"/>
      <c r="ES85" s="68"/>
      <c r="EW85" s="36">
        <f>DT85+DT86</f>
        <v>3000000</v>
      </c>
    </row>
    <row r="86" spans="1:149" ht="11.25" customHeight="1">
      <c r="A86" s="78" t="s">
        <v>274</v>
      </c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78"/>
      <c r="AO86" s="78"/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  <c r="BB86" s="78"/>
      <c r="BC86" s="78"/>
      <c r="BD86" s="78"/>
      <c r="BE86" s="78"/>
      <c r="BF86" s="78"/>
      <c r="BG86" s="78"/>
      <c r="BH86" s="78"/>
      <c r="BI86" s="78"/>
      <c r="BJ86" s="78"/>
      <c r="BK86" s="78"/>
      <c r="BL86" s="78"/>
      <c r="BM86" s="78"/>
      <c r="BN86" s="78"/>
      <c r="BO86" s="78"/>
      <c r="BP86" s="78"/>
      <c r="BQ86" s="78"/>
      <c r="BR86" s="78"/>
      <c r="BS86" s="78"/>
      <c r="BT86" s="78"/>
      <c r="BU86" s="78"/>
      <c r="BV86" s="78"/>
      <c r="BW86" s="78"/>
      <c r="BX86" s="67" t="s">
        <v>31</v>
      </c>
      <c r="BY86" s="67"/>
      <c r="BZ86" s="67"/>
      <c r="CA86" s="67"/>
      <c r="CB86" s="67"/>
      <c r="CC86" s="67"/>
      <c r="CD86" s="67"/>
      <c r="CE86" s="67"/>
      <c r="CF86" s="67" t="s">
        <v>141</v>
      </c>
      <c r="CG86" s="67"/>
      <c r="CH86" s="67"/>
      <c r="CI86" s="67"/>
      <c r="CJ86" s="67"/>
      <c r="CK86" s="67"/>
      <c r="CL86" s="67"/>
      <c r="CM86" s="67"/>
      <c r="CN86" s="67"/>
      <c r="CO86" s="67"/>
      <c r="CP86" s="67"/>
      <c r="CQ86" s="67"/>
      <c r="CR86" s="67"/>
      <c r="CS86" s="23" t="s">
        <v>273</v>
      </c>
      <c r="CT86" s="68">
        <f t="shared" si="1"/>
        <v>2246005.37</v>
      </c>
      <c r="CU86" s="68"/>
      <c r="CV86" s="68"/>
      <c r="CW86" s="68"/>
      <c r="CX86" s="68"/>
      <c r="CY86" s="68"/>
      <c r="CZ86" s="68"/>
      <c r="DA86" s="68"/>
      <c r="DB86" s="68"/>
      <c r="DC86" s="68"/>
      <c r="DD86" s="68"/>
      <c r="DE86" s="68"/>
      <c r="DF86" s="68"/>
      <c r="DG86" s="68">
        <f>929799.6+39200-32994.23</f>
        <v>936005.37</v>
      </c>
      <c r="DH86" s="68"/>
      <c r="DI86" s="68"/>
      <c r="DJ86" s="68"/>
      <c r="DK86" s="68"/>
      <c r="DL86" s="68"/>
      <c r="DM86" s="68"/>
      <c r="DN86" s="68"/>
      <c r="DO86" s="68"/>
      <c r="DP86" s="68"/>
      <c r="DQ86" s="68"/>
      <c r="DR86" s="68"/>
      <c r="DS86" s="68"/>
      <c r="DT86" s="68">
        <v>0</v>
      </c>
      <c r="DU86" s="68"/>
      <c r="DV86" s="68"/>
      <c r="DW86" s="68"/>
      <c r="DX86" s="68"/>
      <c r="DY86" s="68"/>
      <c r="DZ86" s="68"/>
      <c r="EA86" s="68"/>
      <c r="EB86" s="68"/>
      <c r="EC86" s="68"/>
      <c r="ED86" s="68"/>
      <c r="EE86" s="68"/>
      <c r="EF86" s="68"/>
      <c r="EG86" s="68">
        <f>453794.56+100000+200000+23750+122455.44+200000+10000+100000+100000</f>
        <v>1310000</v>
      </c>
      <c r="EH86" s="68"/>
      <c r="EI86" s="68"/>
      <c r="EJ86" s="68"/>
      <c r="EK86" s="68"/>
      <c r="EL86" s="68"/>
      <c r="EM86" s="68"/>
      <c r="EN86" s="68"/>
      <c r="EO86" s="68"/>
      <c r="EP86" s="68"/>
      <c r="EQ86" s="68"/>
      <c r="ER86" s="68"/>
      <c r="ES86" s="68"/>
    </row>
    <row r="87" spans="1:149" ht="11.25" customHeight="1">
      <c r="A87" s="78" t="s">
        <v>267</v>
      </c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78"/>
      <c r="BA87" s="78"/>
      <c r="BB87" s="78"/>
      <c r="BC87" s="78"/>
      <c r="BD87" s="78"/>
      <c r="BE87" s="78"/>
      <c r="BF87" s="78"/>
      <c r="BG87" s="78"/>
      <c r="BH87" s="78"/>
      <c r="BI87" s="78"/>
      <c r="BJ87" s="78"/>
      <c r="BK87" s="78"/>
      <c r="BL87" s="78"/>
      <c r="BM87" s="78"/>
      <c r="BN87" s="78"/>
      <c r="BO87" s="78"/>
      <c r="BP87" s="78"/>
      <c r="BQ87" s="78"/>
      <c r="BR87" s="78"/>
      <c r="BS87" s="78"/>
      <c r="BT87" s="78"/>
      <c r="BU87" s="78"/>
      <c r="BV87" s="78"/>
      <c r="BW87" s="78"/>
      <c r="BX87" s="67" t="s">
        <v>31</v>
      </c>
      <c r="BY87" s="67"/>
      <c r="BZ87" s="67"/>
      <c r="CA87" s="67"/>
      <c r="CB87" s="67"/>
      <c r="CC87" s="67"/>
      <c r="CD87" s="67"/>
      <c r="CE87" s="67"/>
      <c r="CF87" s="67" t="s">
        <v>141</v>
      </c>
      <c r="CG87" s="67"/>
      <c r="CH87" s="67"/>
      <c r="CI87" s="67"/>
      <c r="CJ87" s="67"/>
      <c r="CK87" s="67"/>
      <c r="CL87" s="67"/>
      <c r="CM87" s="67"/>
      <c r="CN87" s="67"/>
      <c r="CO87" s="67"/>
      <c r="CP87" s="67"/>
      <c r="CQ87" s="67"/>
      <c r="CR87" s="67"/>
      <c r="CS87" s="23" t="s">
        <v>272</v>
      </c>
      <c r="CT87" s="68">
        <f t="shared" si="1"/>
        <v>799364</v>
      </c>
      <c r="CU87" s="68"/>
      <c r="CV87" s="68"/>
      <c r="CW87" s="68"/>
      <c r="CX87" s="68"/>
      <c r="CY87" s="68"/>
      <c r="CZ87" s="68"/>
      <c r="DA87" s="68"/>
      <c r="DB87" s="68"/>
      <c r="DC87" s="68"/>
      <c r="DD87" s="68"/>
      <c r="DE87" s="68"/>
      <c r="DF87" s="68"/>
      <c r="DG87" s="68">
        <f>153336-153336</f>
        <v>0</v>
      </c>
      <c r="DH87" s="68"/>
      <c r="DI87" s="68"/>
      <c r="DJ87" s="68"/>
      <c r="DK87" s="68"/>
      <c r="DL87" s="68"/>
      <c r="DM87" s="68"/>
      <c r="DN87" s="68"/>
      <c r="DO87" s="68"/>
      <c r="DP87" s="68"/>
      <c r="DQ87" s="68"/>
      <c r="DR87" s="68"/>
      <c r="DS87" s="68"/>
      <c r="DT87" s="68">
        <f>500000</f>
        <v>500000</v>
      </c>
      <c r="DU87" s="68"/>
      <c r="DV87" s="68"/>
      <c r="DW87" s="68"/>
      <c r="DX87" s="68"/>
      <c r="DY87" s="68"/>
      <c r="DZ87" s="68"/>
      <c r="EA87" s="68"/>
      <c r="EB87" s="68"/>
      <c r="EC87" s="68"/>
      <c r="ED87" s="68"/>
      <c r="EE87" s="68"/>
      <c r="EF87" s="68"/>
      <c r="EG87" s="68">
        <v>299364</v>
      </c>
      <c r="EH87" s="68"/>
      <c r="EI87" s="68"/>
      <c r="EJ87" s="68"/>
      <c r="EK87" s="68"/>
      <c r="EL87" s="68"/>
      <c r="EM87" s="68"/>
      <c r="EN87" s="68"/>
      <c r="EO87" s="68"/>
      <c r="EP87" s="68"/>
      <c r="EQ87" s="68"/>
      <c r="ER87" s="68"/>
      <c r="ES87" s="68"/>
    </row>
    <row r="88" spans="1:149" ht="11.25" customHeight="1">
      <c r="A88" s="78" t="s">
        <v>311</v>
      </c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78"/>
      <c r="BA88" s="78"/>
      <c r="BB88" s="78"/>
      <c r="BC88" s="78"/>
      <c r="BD88" s="78"/>
      <c r="BE88" s="78"/>
      <c r="BF88" s="78"/>
      <c r="BG88" s="78"/>
      <c r="BH88" s="78"/>
      <c r="BI88" s="78"/>
      <c r="BJ88" s="78"/>
      <c r="BK88" s="78"/>
      <c r="BL88" s="78"/>
      <c r="BM88" s="78"/>
      <c r="BN88" s="78"/>
      <c r="BO88" s="78"/>
      <c r="BP88" s="78"/>
      <c r="BQ88" s="78"/>
      <c r="BR88" s="78"/>
      <c r="BS88" s="78"/>
      <c r="BT88" s="78"/>
      <c r="BU88" s="78"/>
      <c r="BV88" s="78"/>
      <c r="BW88" s="78"/>
      <c r="BX88" s="67" t="s">
        <v>31</v>
      </c>
      <c r="BY88" s="67"/>
      <c r="BZ88" s="67"/>
      <c r="CA88" s="67"/>
      <c r="CB88" s="67"/>
      <c r="CC88" s="67"/>
      <c r="CD88" s="67"/>
      <c r="CE88" s="67"/>
      <c r="CF88" s="67" t="s">
        <v>141</v>
      </c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23" t="s">
        <v>91</v>
      </c>
      <c r="CT88" s="68">
        <f t="shared" si="1"/>
        <v>0</v>
      </c>
      <c r="CU88" s="68"/>
      <c r="CV88" s="68"/>
      <c r="CW88" s="68"/>
      <c r="CX88" s="68"/>
      <c r="CY88" s="68"/>
      <c r="CZ88" s="68"/>
      <c r="DA88" s="68"/>
      <c r="DB88" s="68"/>
      <c r="DC88" s="68"/>
      <c r="DD88" s="68"/>
      <c r="DE88" s="68"/>
      <c r="DF88" s="68"/>
      <c r="DG88" s="68">
        <v>0</v>
      </c>
      <c r="DH88" s="68"/>
      <c r="DI88" s="68"/>
      <c r="DJ88" s="68"/>
      <c r="DK88" s="68"/>
      <c r="DL88" s="68"/>
      <c r="DM88" s="68"/>
      <c r="DN88" s="68"/>
      <c r="DO88" s="68"/>
      <c r="DP88" s="68"/>
      <c r="DQ88" s="68"/>
      <c r="DR88" s="68"/>
      <c r="DS88" s="68"/>
      <c r="DT88" s="68">
        <v>0</v>
      </c>
      <c r="DU88" s="68"/>
      <c r="DV88" s="68"/>
      <c r="DW88" s="68"/>
      <c r="DX88" s="68"/>
      <c r="DY88" s="68"/>
      <c r="DZ88" s="68"/>
      <c r="EA88" s="68"/>
      <c r="EB88" s="68"/>
      <c r="EC88" s="68"/>
      <c r="ED88" s="68"/>
      <c r="EE88" s="68"/>
      <c r="EF88" s="68"/>
      <c r="EG88" s="68">
        <v>0</v>
      </c>
      <c r="EH88" s="68"/>
      <c r="EI88" s="68"/>
      <c r="EJ88" s="68"/>
      <c r="EK88" s="68"/>
      <c r="EL88" s="68"/>
      <c r="EM88" s="68"/>
      <c r="EN88" s="68"/>
      <c r="EO88" s="68"/>
      <c r="EP88" s="68"/>
      <c r="EQ88" s="68"/>
      <c r="ER88" s="68"/>
      <c r="ES88" s="68"/>
    </row>
    <row r="89" spans="1:149" ht="11.25" customHeight="1">
      <c r="A89" s="78" t="s">
        <v>312</v>
      </c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N89" s="78"/>
      <c r="AO89" s="78"/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78"/>
      <c r="BA89" s="78"/>
      <c r="BB89" s="78"/>
      <c r="BC89" s="78"/>
      <c r="BD89" s="78"/>
      <c r="BE89" s="78"/>
      <c r="BF89" s="78"/>
      <c r="BG89" s="78"/>
      <c r="BH89" s="78"/>
      <c r="BI89" s="78"/>
      <c r="BJ89" s="78"/>
      <c r="BK89" s="78"/>
      <c r="BL89" s="78"/>
      <c r="BM89" s="78"/>
      <c r="BN89" s="78"/>
      <c r="BO89" s="78"/>
      <c r="BP89" s="78"/>
      <c r="BQ89" s="78"/>
      <c r="BR89" s="78"/>
      <c r="BS89" s="78"/>
      <c r="BT89" s="78"/>
      <c r="BU89" s="78"/>
      <c r="BV89" s="78"/>
      <c r="BW89" s="78"/>
      <c r="BX89" s="67" t="s">
        <v>31</v>
      </c>
      <c r="BY89" s="67"/>
      <c r="BZ89" s="67"/>
      <c r="CA89" s="67"/>
      <c r="CB89" s="67"/>
      <c r="CC89" s="67"/>
      <c r="CD89" s="67"/>
      <c r="CE89" s="67"/>
      <c r="CF89" s="67" t="s">
        <v>141</v>
      </c>
      <c r="CG89" s="67"/>
      <c r="CH89" s="67"/>
      <c r="CI89" s="67"/>
      <c r="CJ89" s="67"/>
      <c r="CK89" s="67"/>
      <c r="CL89" s="67"/>
      <c r="CM89" s="67"/>
      <c r="CN89" s="67"/>
      <c r="CO89" s="67"/>
      <c r="CP89" s="67"/>
      <c r="CQ89" s="67"/>
      <c r="CR89" s="67"/>
      <c r="CS89" s="23" t="s">
        <v>309</v>
      </c>
      <c r="CT89" s="68">
        <f t="shared" si="1"/>
        <v>20000</v>
      </c>
      <c r="CU89" s="68"/>
      <c r="CV89" s="68"/>
      <c r="CW89" s="68"/>
      <c r="CX89" s="68"/>
      <c r="CY89" s="68"/>
      <c r="CZ89" s="68"/>
      <c r="DA89" s="68"/>
      <c r="DB89" s="68"/>
      <c r="DC89" s="68"/>
      <c r="DD89" s="68"/>
      <c r="DE89" s="68"/>
      <c r="DF89" s="68"/>
      <c r="DG89" s="68">
        <v>0</v>
      </c>
      <c r="DH89" s="68"/>
      <c r="DI89" s="68"/>
      <c r="DJ89" s="68"/>
      <c r="DK89" s="68"/>
      <c r="DL89" s="68"/>
      <c r="DM89" s="68"/>
      <c r="DN89" s="68"/>
      <c r="DO89" s="68"/>
      <c r="DP89" s="68"/>
      <c r="DQ89" s="68"/>
      <c r="DR89" s="68"/>
      <c r="DS89" s="68"/>
      <c r="DT89" s="68">
        <v>0</v>
      </c>
      <c r="DU89" s="68"/>
      <c r="DV89" s="68"/>
      <c r="DW89" s="68"/>
      <c r="DX89" s="68"/>
      <c r="DY89" s="68"/>
      <c r="DZ89" s="68"/>
      <c r="EA89" s="68"/>
      <c r="EB89" s="68"/>
      <c r="EC89" s="68"/>
      <c r="ED89" s="68"/>
      <c r="EE89" s="68"/>
      <c r="EF89" s="68"/>
      <c r="EG89" s="68">
        <f>1510+18490</f>
        <v>20000</v>
      </c>
      <c r="EH89" s="68"/>
      <c r="EI89" s="68"/>
      <c r="EJ89" s="68"/>
      <c r="EK89" s="68"/>
      <c r="EL89" s="68"/>
      <c r="EM89" s="68"/>
      <c r="EN89" s="68"/>
      <c r="EO89" s="68"/>
      <c r="EP89" s="68"/>
      <c r="EQ89" s="68"/>
      <c r="ER89" s="68"/>
      <c r="ES89" s="68"/>
    </row>
    <row r="90" spans="1:149" ht="11.25" customHeight="1">
      <c r="A90" s="78" t="s">
        <v>330</v>
      </c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N90" s="78"/>
      <c r="AO90" s="78"/>
      <c r="AP90" s="78"/>
      <c r="AQ90" s="78"/>
      <c r="AR90" s="78"/>
      <c r="AS90" s="78"/>
      <c r="AT90" s="78"/>
      <c r="AU90" s="78"/>
      <c r="AV90" s="78"/>
      <c r="AW90" s="78"/>
      <c r="AX90" s="78"/>
      <c r="AY90" s="78"/>
      <c r="AZ90" s="78"/>
      <c r="BA90" s="78"/>
      <c r="BB90" s="78"/>
      <c r="BC90" s="78"/>
      <c r="BD90" s="78"/>
      <c r="BE90" s="78"/>
      <c r="BF90" s="78"/>
      <c r="BG90" s="78"/>
      <c r="BH90" s="78"/>
      <c r="BI90" s="78"/>
      <c r="BJ90" s="78"/>
      <c r="BK90" s="78"/>
      <c r="BL90" s="78"/>
      <c r="BM90" s="78"/>
      <c r="BN90" s="78"/>
      <c r="BO90" s="78"/>
      <c r="BP90" s="78"/>
      <c r="BQ90" s="78"/>
      <c r="BR90" s="78"/>
      <c r="BS90" s="78"/>
      <c r="BT90" s="78"/>
      <c r="BU90" s="78"/>
      <c r="BV90" s="78"/>
      <c r="BW90" s="78"/>
      <c r="BX90" s="67" t="s">
        <v>31</v>
      </c>
      <c r="BY90" s="67"/>
      <c r="BZ90" s="67"/>
      <c r="CA90" s="67"/>
      <c r="CB90" s="67"/>
      <c r="CC90" s="67"/>
      <c r="CD90" s="67"/>
      <c r="CE90" s="67"/>
      <c r="CF90" s="67" t="s">
        <v>141</v>
      </c>
      <c r="CG90" s="67"/>
      <c r="CH90" s="67"/>
      <c r="CI90" s="67"/>
      <c r="CJ90" s="67"/>
      <c r="CK90" s="67"/>
      <c r="CL90" s="67"/>
      <c r="CM90" s="67"/>
      <c r="CN90" s="67"/>
      <c r="CO90" s="67"/>
      <c r="CP90" s="67"/>
      <c r="CQ90" s="67"/>
      <c r="CR90" s="67"/>
      <c r="CS90" s="23" t="s">
        <v>331</v>
      </c>
      <c r="CT90" s="68">
        <f>DG90+DT90+EG90</f>
        <v>55523.62</v>
      </c>
      <c r="CU90" s="68"/>
      <c r="CV90" s="68"/>
      <c r="CW90" s="68"/>
      <c r="CX90" s="68"/>
      <c r="CY90" s="68"/>
      <c r="CZ90" s="68"/>
      <c r="DA90" s="68"/>
      <c r="DB90" s="68"/>
      <c r="DC90" s="68"/>
      <c r="DD90" s="68"/>
      <c r="DE90" s="68"/>
      <c r="DF90" s="68"/>
      <c r="DG90" s="68">
        <v>35531.72</v>
      </c>
      <c r="DH90" s="68"/>
      <c r="DI90" s="68"/>
      <c r="DJ90" s="68"/>
      <c r="DK90" s="68"/>
      <c r="DL90" s="68"/>
      <c r="DM90" s="68"/>
      <c r="DN90" s="68"/>
      <c r="DO90" s="68"/>
      <c r="DP90" s="68"/>
      <c r="DQ90" s="68"/>
      <c r="DR90" s="68"/>
      <c r="DS90" s="68"/>
      <c r="DT90" s="68">
        <v>0</v>
      </c>
      <c r="DU90" s="68"/>
      <c r="DV90" s="68"/>
      <c r="DW90" s="68"/>
      <c r="DX90" s="68"/>
      <c r="DY90" s="68"/>
      <c r="DZ90" s="68"/>
      <c r="EA90" s="68"/>
      <c r="EB90" s="68"/>
      <c r="EC90" s="68"/>
      <c r="ED90" s="68"/>
      <c r="EE90" s="68"/>
      <c r="EF90" s="68"/>
      <c r="EG90" s="68">
        <f>13991.9+6000</f>
        <v>19991.9</v>
      </c>
      <c r="EH90" s="68"/>
      <c r="EI90" s="68"/>
      <c r="EJ90" s="68"/>
      <c r="EK90" s="68"/>
      <c r="EL90" s="68"/>
      <c r="EM90" s="68"/>
      <c r="EN90" s="68"/>
      <c r="EO90" s="68"/>
      <c r="EP90" s="68"/>
      <c r="EQ90" s="68"/>
      <c r="ER90" s="68"/>
      <c r="ES90" s="68"/>
    </row>
    <row r="91" spans="1:149" ht="11.25" customHeight="1">
      <c r="A91" s="78" t="s">
        <v>289</v>
      </c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N91" s="78"/>
      <c r="AO91" s="78"/>
      <c r="AP91" s="78"/>
      <c r="AQ91" s="78"/>
      <c r="AR91" s="78"/>
      <c r="AS91" s="78"/>
      <c r="AT91" s="78"/>
      <c r="AU91" s="78"/>
      <c r="AV91" s="78"/>
      <c r="AW91" s="78"/>
      <c r="AX91" s="78"/>
      <c r="AY91" s="78"/>
      <c r="AZ91" s="78"/>
      <c r="BA91" s="78"/>
      <c r="BB91" s="78"/>
      <c r="BC91" s="78"/>
      <c r="BD91" s="78"/>
      <c r="BE91" s="78"/>
      <c r="BF91" s="78"/>
      <c r="BG91" s="78"/>
      <c r="BH91" s="78"/>
      <c r="BI91" s="78"/>
      <c r="BJ91" s="78"/>
      <c r="BK91" s="78"/>
      <c r="BL91" s="78"/>
      <c r="BM91" s="78"/>
      <c r="BN91" s="78"/>
      <c r="BO91" s="78"/>
      <c r="BP91" s="78"/>
      <c r="BQ91" s="78"/>
      <c r="BR91" s="78"/>
      <c r="BS91" s="78"/>
      <c r="BT91" s="78"/>
      <c r="BU91" s="78"/>
      <c r="BV91" s="78"/>
      <c r="BW91" s="78"/>
      <c r="BX91" s="67" t="s">
        <v>31</v>
      </c>
      <c r="BY91" s="67"/>
      <c r="BZ91" s="67"/>
      <c r="CA91" s="67"/>
      <c r="CB91" s="67"/>
      <c r="CC91" s="67"/>
      <c r="CD91" s="67"/>
      <c r="CE91" s="67"/>
      <c r="CF91" s="67" t="s">
        <v>141</v>
      </c>
      <c r="CG91" s="67"/>
      <c r="CH91" s="67"/>
      <c r="CI91" s="67"/>
      <c r="CJ91" s="67"/>
      <c r="CK91" s="67"/>
      <c r="CL91" s="67"/>
      <c r="CM91" s="67"/>
      <c r="CN91" s="67"/>
      <c r="CO91" s="67"/>
      <c r="CP91" s="67"/>
      <c r="CQ91" s="67"/>
      <c r="CR91" s="67"/>
      <c r="CS91" s="23" t="s">
        <v>276</v>
      </c>
      <c r="CT91" s="68">
        <f t="shared" si="1"/>
        <v>127542.07</v>
      </c>
      <c r="CU91" s="68"/>
      <c r="CV91" s="68"/>
      <c r="CW91" s="68"/>
      <c r="CX91" s="68"/>
      <c r="CY91" s="68"/>
      <c r="CZ91" s="68"/>
      <c r="DA91" s="68"/>
      <c r="DB91" s="68"/>
      <c r="DC91" s="68"/>
      <c r="DD91" s="68"/>
      <c r="DE91" s="68"/>
      <c r="DF91" s="68"/>
      <c r="DG91" s="68">
        <f>38709.75+446.07-1936.5</f>
        <v>37219.32</v>
      </c>
      <c r="DH91" s="68"/>
      <c r="DI91" s="68"/>
      <c r="DJ91" s="68"/>
      <c r="DK91" s="68"/>
      <c r="DL91" s="68"/>
      <c r="DM91" s="68"/>
      <c r="DN91" s="68"/>
      <c r="DO91" s="68"/>
      <c r="DP91" s="68"/>
      <c r="DQ91" s="68"/>
      <c r="DR91" s="68"/>
      <c r="DS91" s="68"/>
      <c r="DT91" s="68">
        <v>0</v>
      </c>
      <c r="DU91" s="68"/>
      <c r="DV91" s="68"/>
      <c r="DW91" s="68"/>
      <c r="DX91" s="68"/>
      <c r="DY91" s="68"/>
      <c r="DZ91" s="68"/>
      <c r="EA91" s="68"/>
      <c r="EB91" s="68"/>
      <c r="EC91" s="68"/>
      <c r="ED91" s="68"/>
      <c r="EE91" s="68"/>
      <c r="EF91" s="68"/>
      <c r="EG91" s="68">
        <v>90322.75</v>
      </c>
      <c r="EH91" s="68"/>
      <c r="EI91" s="68"/>
      <c r="EJ91" s="68"/>
      <c r="EK91" s="68"/>
      <c r="EL91" s="68"/>
      <c r="EM91" s="68"/>
      <c r="EN91" s="68"/>
      <c r="EO91" s="68"/>
      <c r="EP91" s="68"/>
      <c r="EQ91" s="68"/>
      <c r="ER91" s="68"/>
      <c r="ES91" s="68"/>
    </row>
    <row r="92" spans="1:149" ht="11.25" customHeight="1">
      <c r="A92" s="78" t="s">
        <v>290</v>
      </c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N92" s="78"/>
      <c r="AO92" s="78"/>
      <c r="AP92" s="78"/>
      <c r="AQ92" s="78"/>
      <c r="AR92" s="78"/>
      <c r="AS92" s="78"/>
      <c r="AT92" s="78"/>
      <c r="AU92" s="78"/>
      <c r="AV92" s="78"/>
      <c r="AW92" s="78"/>
      <c r="AX92" s="78"/>
      <c r="AY92" s="78"/>
      <c r="AZ92" s="78"/>
      <c r="BA92" s="78"/>
      <c r="BB92" s="78"/>
      <c r="BC92" s="78"/>
      <c r="BD92" s="78"/>
      <c r="BE92" s="78"/>
      <c r="BF92" s="78"/>
      <c r="BG92" s="78"/>
      <c r="BH92" s="78"/>
      <c r="BI92" s="78"/>
      <c r="BJ92" s="78"/>
      <c r="BK92" s="78"/>
      <c r="BL92" s="78"/>
      <c r="BM92" s="78"/>
      <c r="BN92" s="78"/>
      <c r="BO92" s="78"/>
      <c r="BP92" s="78"/>
      <c r="BQ92" s="78"/>
      <c r="BR92" s="78"/>
      <c r="BS92" s="78"/>
      <c r="BT92" s="78"/>
      <c r="BU92" s="78"/>
      <c r="BV92" s="78"/>
      <c r="BW92" s="78"/>
      <c r="BX92" s="67" t="s">
        <v>31</v>
      </c>
      <c r="BY92" s="67"/>
      <c r="BZ92" s="67"/>
      <c r="CA92" s="67"/>
      <c r="CB92" s="67"/>
      <c r="CC92" s="67"/>
      <c r="CD92" s="67"/>
      <c r="CE92" s="67"/>
      <c r="CF92" s="67" t="s">
        <v>141</v>
      </c>
      <c r="CG92" s="67"/>
      <c r="CH92" s="67"/>
      <c r="CI92" s="67"/>
      <c r="CJ92" s="67"/>
      <c r="CK92" s="67"/>
      <c r="CL92" s="67"/>
      <c r="CM92" s="67"/>
      <c r="CN92" s="67"/>
      <c r="CO92" s="67"/>
      <c r="CP92" s="67"/>
      <c r="CQ92" s="67"/>
      <c r="CR92" s="67"/>
      <c r="CS92" s="23" t="s">
        <v>277</v>
      </c>
      <c r="CT92" s="68">
        <f t="shared" si="1"/>
        <v>169936.5</v>
      </c>
      <c r="CU92" s="68"/>
      <c r="CV92" s="68"/>
      <c r="CW92" s="68"/>
      <c r="CX92" s="68"/>
      <c r="CY92" s="68"/>
      <c r="CZ92" s="68"/>
      <c r="DA92" s="68"/>
      <c r="DB92" s="68"/>
      <c r="DC92" s="68"/>
      <c r="DD92" s="68"/>
      <c r="DE92" s="68"/>
      <c r="DF92" s="68"/>
      <c r="DG92" s="68">
        <v>1936.5</v>
      </c>
      <c r="DH92" s="68"/>
      <c r="DI92" s="68"/>
      <c r="DJ92" s="68"/>
      <c r="DK92" s="68"/>
      <c r="DL92" s="68"/>
      <c r="DM92" s="68"/>
      <c r="DN92" s="68"/>
      <c r="DO92" s="68"/>
      <c r="DP92" s="68"/>
      <c r="DQ92" s="68"/>
      <c r="DR92" s="68"/>
      <c r="DS92" s="68"/>
      <c r="DT92" s="68">
        <v>0</v>
      </c>
      <c r="DU92" s="68"/>
      <c r="DV92" s="68"/>
      <c r="DW92" s="68"/>
      <c r="DX92" s="68"/>
      <c r="DY92" s="68"/>
      <c r="DZ92" s="68"/>
      <c r="EA92" s="68"/>
      <c r="EB92" s="68"/>
      <c r="EC92" s="68"/>
      <c r="ED92" s="68"/>
      <c r="EE92" s="68"/>
      <c r="EF92" s="68"/>
      <c r="EG92" s="68">
        <f>40087.61+20000+10000+97912.39</f>
        <v>168000</v>
      </c>
      <c r="EH92" s="68"/>
      <c r="EI92" s="68"/>
      <c r="EJ92" s="68"/>
      <c r="EK92" s="68"/>
      <c r="EL92" s="68"/>
      <c r="EM92" s="68"/>
      <c r="EN92" s="68"/>
      <c r="EO92" s="68"/>
      <c r="EP92" s="68"/>
      <c r="EQ92" s="68"/>
      <c r="ER92" s="68"/>
      <c r="ES92" s="68"/>
    </row>
    <row r="93" spans="1:149" ht="11.25" customHeight="1">
      <c r="A93" s="78" t="s">
        <v>291</v>
      </c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  <c r="AI93" s="78"/>
      <c r="AJ93" s="78"/>
      <c r="AK93" s="78"/>
      <c r="AL93" s="78"/>
      <c r="AM93" s="78"/>
      <c r="AN93" s="78"/>
      <c r="AO93" s="78"/>
      <c r="AP93" s="78"/>
      <c r="AQ93" s="78"/>
      <c r="AR93" s="78"/>
      <c r="AS93" s="78"/>
      <c r="AT93" s="78"/>
      <c r="AU93" s="78"/>
      <c r="AV93" s="78"/>
      <c r="AW93" s="78"/>
      <c r="AX93" s="78"/>
      <c r="AY93" s="78"/>
      <c r="AZ93" s="78"/>
      <c r="BA93" s="78"/>
      <c r="BB93" s="78"/>
      <c r="BC93" s="78"/>
      <c r="BD93" s="78"/>
      <c r="BE93" s="78"/>
      <c r="BF93" s="78"/>
      <c r="BG93" s="78"/>
      <c r="BH93" s="78"/>
      <c r="BI93" s="78"/>
      <c r="BJ93" s="78"/>
      <c r="BK93" s="78"/>
      <c r="BL93" s="78"/>
      <c r="BM93" s="78"/>
      <c r="BN93" s="78"/>
      <c r="BO93" s="78"/>
      <c r="BP93" s="78"/>
      <c r="BQ93" s="78"/>
      <c r="BR93" s="78"/>
      <c r="BS93" s="78"/>
      <c r="BT93" s="78"/>
      <c r="BU93" s="78"/>
      <c r="BV93" s="78"/>
      <c r="BW93" s="78"/>
      <c r="BX93" s="67" t="s">
        <v>31</v>
      </c>
      <c r="BY93" s="67"/>
      <c r="BZ93" s="67"/>
      <c r="CA93" s="67"/>
      <c r="CB93" s="67"/>
      <c r="CC93" s="67"/>
      <c r="CD93" s="67"/>
      <c r="CE93" s="67"/>
      <c r="CF93" s="67" t="s">
        <v>141</v>
      </c>
      <c r="CG93" s="67"/>
      <c r="CH93" s="67"/>
      <c r="CI93" s="67"/>
      <c r="CJ93" s="67"/>
      <c r="CK93" s="67"/>
      <c r="CL93" s="67"/>
      <c r="CM93" s="67"/>
      <c r="CN93" s="67"/>
      <c r="CO93" s="67"/>
      <c r="CP93" s="67"/>
      <c r="CQ93" s="67"/>
      <c r="CR93" s="67"/>
      <c r="CS93" s="23" t="s">
        <v>278</v>
      </c>
      <c r="CT93" s="68">
        <f t="shared" si="1"/>
        <v>2855952.2</v>
      </c>
      <c r="CU93" s="68"/>
      <c r="CV93" s="68"/>
      <c r="CW93" s="68"/>
      <c r="CX93" s="68"/>
      <c r="CY93" s="68"/>
      <c r="CZ93" s="68"/>
      <c r="DA93" s="68"/>
      <c r="DB93" s="68"/>
      <c r="DC93" s="68"/>
      <c r="DD93" s="68"/>
      <c r="DE93" s="68"/>
      <c r="DF93" s="68"/>
      <c r="DG93" s="68">
        <f>122799.56+2067095.24+153336-446.07+32994.23-298555</f>
        <v>2077223.96</v>
      </c>
      <c r="DH93" s="68"/>
      <c r="DI93" s="68"/>
      <c r="DJ93" s="68"/>
      <c r="DK93" s="68"/>
      <c r="DL93" s="68"/>
      <c r="DM93" s="68"/>
      <c r="DN93" s="68"/>
      <c r="DO93" s="68"/>
      <c r="DP93" s="68"/>
      <c r="DQ93" s="68"/>
      <c r="DR93" s="68"/>
      <c r="DS93" s="68"/>
      <c r="DT93" s="68">
        <v>0</v>
      </c>
      <c r="DU93" s="68"/>
      <c r="DV93" s="68"/>
      <c r="DW93" s="68"/>
      <c r="DX93" s="68"/>
      <c r="DY93" s="68"/>
      <c r="DZ93" s="68"/>
      <c r="EA93" s="68"/>
      <c r="EB93" s="68"/>
      <c r="EC93" s="68"/>
      <c r="ED93" s="68"/>
      <c r="EE93" s="68"/>
      <c r="EF93" s="68"/>
      <c r="EG93" s="68">
        <f>1191897.33-190857.83-2000-20311.26-100000-100000</f>
        <v>778728.2400000001</v>
      </c>
      <c r="EH93" s="68"/>
      <c r="EI93" s="68"/>
      <c r="EJ93" s="68"/>
      <c r="EK93" s="68"/>
      <c r="EL93" s="68"/>
      <c r="EM93" s="68"/>
      <c r="EN93" s="68"/>
      <c r="EO93" s="68"/>
      <c r="EP93" s="68"/>
      <c r="EQ93" s="68"/>
      <c r="ER93" s="68"/>
      <c r="ES93" s="68"/>
    </row>
    <row r="94" spans="1:149" ht="11.25" customHeight="1">
      <c r="A94" s="78" t="s">
        <v>313</v>
      </c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N94" s="78"/>
      <c r="AO94" s="78"/>
      <c r="AP94" s="78"/>
      <c r="AQ94" s="78"/>
      <c r="AR94" s="78"/>
      <c r="AS94" s="78"/>
      <c r="AT94" s="78"/>
      <c r="AU94" s="78"/>
      <c r="AV94" s="78"/>
      <c r="AW94" s="78"/>
      <c r="AX94" s="78"/>
      <c r="AY94" s="78"/>
      <c r="AZ94" s="78"/>
      <c r="BA94" s="78"/>
      <c r="BB94" s="78"/>
      <c r="BC94" s="78"/>
      <c r="BD94" s="78"/>
      <c r="BE94" s="78"/>
      <c r="BF94" s="78"/>
      <c r="BG94" s="78"/>
      <c r="BH94" s="78"/>
      <c r="BI94" s="78"/>
      <c r="BJ94" s="78"/>
      <c r="BK94" s="78"/>
      <c r="BL94" s="78"/>
      <c r="BM94" s="78"/>
      <c r="BN94" s="78"/>
      <c r="BO94" s="78"/>
      <c r="BP94" s="78"/>
      <c r="BQ94" s="78"/>
      <c r="BR94" s="78"/>
      <c r="BS94" s="78"/>
      <c r="BT94" s="78"/>
      <c r="BU94" s="78"/>
      <c r="BV94" s="78"/>
      <c r="BW94" s="78"/>
      <c r="BX94" s="67" t="s">
        <v>31</v>
      </c>
      <c r="BY94" s="67"/>
      <c r="BZ94" s="67"/>
      <c r="CA94" s="67"/>
      <c r="CB94" s="67"/>
      <c r="CC94" s="67"/>
      <c r="CD94" s="67"/>
      <c r="CE94" s="67"/>
      <c r="CF94" s="67" t="s">
        <v>141</v>
      </c>
      <c r="CG94" s="67"/>
      <c r="CH94" s="67"/>
      <c r="CI94" s="67"/>
      <c r="CJ94" s="67"/>
      <c r="CK94" s="67"/>
      <c r="CL94" s="67"/>
      <c r="CM94" s="67"/>
      <c r="CN94" s="67"/>
      <c r="CO94" s="67"/>
      <c r="CP94" s="67"/>
      <c r="CQ94" s="67"/>
      <c r="CR94" s="67"/>
      <c r="CS94" s="23" t="s">
        <v>310</v>
      </c>
      <c r="CT94" s="68">
        <f t="shared" si="1"/>
        <v>59355.99</v>
      </c>
      <c r="CU94" s="68"/>
      <c r="CV94" s="68"/>
      <c r="CW94" s="68"/>
      <c r="CX94" s="68"/>
      <c r="CY94" s="68"/>
      <c r="CZ94" s="68"/>
      <c r="DA94" s="68"/>
      <c r="DB94" s="68"/>
      <c r="DC94" s="68"/>
      <c r="DD94" s="68"/>
      <c r="DE94" s="68"/>
      <c r="DF94" s="68"/>
      <c r="DG94" s="68">
        <v>0</v>
      </c>
      <c r="DH94" s="68"/>
      <c r="DI94" s="68"/>
      <c r="DJ94" s="68"/>
      <c r="DK94" s="68"/>
      <c r="DL94" s="68"/>
      <c r="DM94" s="68"/>
      <c r="DN94" s="68"/>
      <c r="DO94" s="68"/>
      <c r="DP94" s="68"/>
      <c r="DQ94" s="68"/>
      <c r="DR94" s="68"/>
      <c r="DS94" s="68"/>
      <c r="DT94" s="68">
        <v>0</v>
      </c>
      <c r="DU94" s="68"/>
      <c r="DV94" s="68"/>
      <c r="DW94" s="68"/>
      <c r="DX94" s="68"/>
      <c r="DY94" s="68"/>
      <c r="DZ94" s="68"/>
      <c r="EA94" s="68"/>
      <c r="EB94" s="68"/>
      <c r="EC94" s="68"/>
      <c r="ED94" s="68"/>
      <c r="EE94" s="68"/>
      <c r="EF94" s="68"/>
      <c r="EG94" s="68">
        <v>59355.99</v>
      </c>
      <c r="EH94" s="68"/>
      <c r="EI94" s="68"/>
      <c r="EJ94" s="68"/>
      <c r="EK94" s="68"/>
      <c r="EL94" s="68"/>
      <c r="EM94" s="68"/>
      <c r="EN94" s="68"/>
      <c r="EO94" s="68"/>
      <c r="EP94" s="68"/>
      <c r="EQ94" s="68"/>
      <c r="ER94" s="68"/>
      <c r="ES94" s="68"/>
    </row>
    <row r="95" spans="1:149" s="26" customFormat="1" ht="11.25" customHeight="1">
      <c r="A95" s="124" t="s">
        <v>265</v>
      </c>
      <c r="B95" s="124"/>
      <c r="C95" s="124"/>
      <c r="D95" s="124"/>
      <c r="E95" s="124"/>
      <c r="F95" s="124"/>
      <c r="G95" s="124"/>
      <c r="H95" s="124"/>
      <c r="I95" s="124"/>
      <c r="J95" s="124"/>
      <c r="K95" s="124"/>
      <c r="L95" s="124"/>
      <c r="M95" s="124"/>
      <c r="N95" s="124"/>
      <c r="O95" s="124"/>
      <c r="P95" s="124"/>
      <c r="Q95" s="124"/>
      <c r="R95" s="124"/>
      <c r="S95" s="124"/>
      <c r="T95" s="124"/>
      <c r="U95" s="124"/>
      <c r="V95" s="124"/>
      <c r="W95" s="124"/>
      <c r="X95" s="124"/>
      <c r="Y95" s="124"/>
      <c r="Z95" s="124"/>
      <c r="AA95" s="124"/>
      <c r="AB95" s="124"/>
      <c r="AC95" s="124"/>
      <c r="AD95" s="124"/>
      <c r="AE95" s="124"/>
      <c r="AF95" s="124"/>
      <c r="AG95" s="124"/>
      <c r="AH95" s="124"/>
      <c r="AI95" s="124"/>
      <c r="AJ95" s="124"/>
      <c r="AK95" s="124"/>
      <c r="AL95" s="124"/>
      <c r="AM95" s="124"/>
      <c r="AN95" s="124"/>
      <c r="AO95" s="124"/>
      <c r="AP95" s="124"/>
      <c r="AQ95" s="124"/>
      <c r="AR95" s="124"/>
      <c r="AS95" s="124"/>
      <c r="AT95" s="124"/>
      <c r="AU95" s="124"/>
      <c r="AV95" s="124"/>
      <c r="AW95" s="124"/>
      <c r="AX95" s="124"/>
      <c r="AY95" s="124"/>
      <c r="AZ95" s="124"/>
      <c r="BA95" s="124"/>
      <c r="BB95" s="124"/>
      <c r="BC95" s="124"/>
      <c r="BD95" s="124"/>
      <c r="BE95" s="124"/>
      <c r="BF95" s="124"/>
      <c r="BG95" s="124"/>
      <c r="BH95" s="124"/>
      <c r="BI95" s="124"/>
      <c r="BJ95" s="124"/>
      <c r="BK95" s="124"/>
      <c r="BL95" s="124"/>
      <c r="BM95" s="124"/>
      <c r="BN95" s="124"/>
      <c r="BO95" s="124"/>
      <c r="BP95" s="124"/>
      <c r="BQ95" s="124"/>
      <c r="BR95" s="124"/>
      <c r="BS95" s="124"/>
      <c r="BT95" s="124"/>
      <c r="BU95" s="124"/>
      <c r="BV95" s="124"/>
      <c r="BW95" s="124"/>
      <c r="BX95" s="98" t="s">
        <v>31</v>
      </c>
      <c r="BY95" s="98"/>
      <c r="BZ95" s="98"/>
      <c r="CA95" s="98"/>
      <c r="CB95" s="98"/>
      <c r="CC95" s="98"/>
      <c r="CD95" s="98"/>
      <c r="CE95" s="98"/>
      <c r="CF95" s="98" t="s">
        <v>324</v>
      </c>
      <c r="CG95" s="98"/>
      <c r="CH95" s="98"/>
      <c r="CI95" s="98"/>
      <c r="CJ95" s="98"/>
      <c r="CK95" s="98"/>
      <c r="CL95" s="98"/>
      <c r="CM95" s="98"/>
      <c r="CN95" s="98"/>
      <c r="CO95" s="98"/>
      <c r="CP95" s="98"/>
      <c r="CQ95" s="98"/>
      <c r="CR95" s="98"/>
      <c r="CS95" s="28" t="s">
        <v>270</v>
      </c>
      <c r="CT95" s="89">
        <f>DG95+DT95+EG95</f>
        <v>5328018.62</v>
      </c>
      <c r="CU95" s="89"/>
      <c r="CV95" s="89"/>
      <c r="CW95" s="89"/>
      <c r="CX95" s="89"/>
      <c r="CY95" s="89"/>
      <c r="CZ95" s="89"/>
      <c r="DA95" s="89"/>
      <c r="DB95" s="89"/>
      <c r="DC95" s="89"/>
      <c r="DD95" s="89"/>
      <c r="DE95" s="89"/>
      <c r="DF95" s="89"/>
      <c r="DG95" s="89">
        <f>1245543.8+824109.7</f>
        <v>2069653.5</v>
      </c>
      <c r="DH95" s="89"/>
      <c r="DI95" s="89"/>
      <c r="DJ95" s="89"/>
      <c r="DK95" s="89"/>
      <c r="DL95" s="89"/>
      <c r="DM95" s="89"/>
      <c r="DN95" s="89"/>
      <c r="DO95" s="89"/>
      <c r="DP95" s="89"/>
      <c r="DQ95" s="89"/>
      <c r="DR95" s="89"/>
      <c r="DS95" s="89"/>
      <c r="DT95" s="89">
        <v>0</v>
      </c>
      <c r="DU95" s="89"/>
      <c r="DV95" s="89"/>
      <c r="DW95" s="89"/>
      <c r="DX95" s="89"/>
      <c r="DY95" s="89"/>
      <c r="DZ95" s="89"/>
      <c r="EA95" s="89"/>
      <c r="EB95" s="89"/>
      <c r="EC95" s="89"/>
      <c r="ED95" s="89"/>
      <c r="EE95" s="89"/>
      <c r="EF95" s="89"/>
      <c r="EG95" s="89">
        <v>3258365.12</v>
      </c>
      <c r="EH95" s="89"/>
      <c r="EI95" s="89"/>
      <c r="EJ95" s="89"/>
      <c r="EK95" s="89"/>
      <c r="EL95" s="89"/>
      <c r="EM95" s="89"/>
      <c r="EN95" s="89"/>
      <c r="EO95" s="89"/>
      <c r="EP95" s="89"/>
      <c r="EQ95" s="89"/>
      <c r="ER95" s="89"/>
      <c r="ES95" s="89"/>
    </row>
    <row r="96" spans="1:149" ht="11.25" customHeight="1">
      <c r="A96" s="78" t="s">
        <v>143</v>
      </c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79"/>
      <c r="AD96" s="79"/>
      <c r="AE96" s="79"/>
      <c r="AF96" s="79"/>
      <c r="AG96" s="79"/>
      <c r="AH96" s="79"/>
      <c r="AI96" s="79"/>
      <c r="AJ96" s="79"/>
      <c r="AK96" s="79"/>
      <c r="AL96" s="79"/>
      <c r="AM96" s="79"/>
      <c r="AN96" s="79"/>
      <c r="AO96" s="79"/>
      <c r="AP96" s="79"/>
      <c r="AQ96" s="79"/>
      <c r="AR96" s="79"/>
      <c r="AS96" s="79"/>
      <c r="AT96" s="79"/>
      <c r="AU96" s="79"/>
      <c r="AV96" s="79"/>
      <c r="AW96" s="79"/>
      <c r="AX96" s="79"/>
      <c r="AY96" s="79"/>
      <c r="AZ96" s="79"/>
      <c r="BA96" s="79"/>
      <c r="BB96" s="79"/>
      <c r="BC96" s="79"/>
      <c r="BD96" s="79"/>
      <c r="BE96" s="79"/>
      <c r="BF96" s="79"/>
      <c r="BG96" s="79"/>
      <c r="BH96" s="79"/>
      <c r="BI96" s="79"/>
      <c r="BJ96" s="79"/>
      <c r="BK96" s="79"/>
      <c r="BL96" s="79"/>
      <c r="BM96" s="79"/>
      <c r="BN96" s="79"/>
      <c r="BO96" s="79"/>
      <c r="BP96" s="79"/>
      <c r="BQ96" s="79"/>
      <c r="BR96" s="79"/>
      <c r="BS96" s="79"/>
      <c r="BT96" s="79"/>
      <c r="BU96" s="79"/>
      <c r="BV96" s="79"/>
      <c r="BW96" s="79"/>
      <c r="BX96" s="67" t="s">
        <v>144</v>
      </c>
      <c r="BY96" s="67"/>
      <c r="BZ96" s="67"/>
      <c r="CA96" s="67"/>
      <c r="CB96" s="67"/>
      <c r="CC96" s="67"/>
      <c r="CD96" s="67"/>
      <c r="CE96" s="67"/>
      <c r="CF96" s="67" t="s">
        <v>145</v>
      </c>
      <c r="CG96" s="67"/>
      <c r="CH96" s="67"/>
      <c r="CI96" s="67"/>
      <c r="CJ96" s="67"/>
      <c r="CK96" s="67"/>
      <c r="CL96" s="67"/>
      <c r="CM96" s="67"/>
      <c r="CN96" s="67"/>
      <c r="CO96" s="67"/>
      <c r="CP96" s="67"/>
      <c r="CQ96" s="67"/>
      <c r="CR96" s="67"/>
      <c r="CS96" s="23"/>
      <c r="CT96" s="68"/>
      <c r="CU96" s="68"/>
      <c r="CV96" s="68"/>
      <c r="CW96" s="68"/>
      <c r="CX96" s="68"/>
      <c r="CY96" s="68"/>
      <c r="CZ96" s="68"/>
      <c r="DA96" s="68"/>
      <c r="DB96" s="68"/>
      <c r="DC96" s="68"/>
      <c r="DD96" s="68"/>
      <c r="DE96" s="68"/>
      <c r="DF96" s="68"/>
      <c r="DG96" s="68"/>
      <c r="DH96" s="68"/>
      <c r="DI96" s="68"/>
      <c r="DJ96" s="68"/>
      <c r="DK96" s="68"/>
      <c r="DL96" s="68"/>
      <c r="DM96" s="68"/>
      <c r="DN96" s="68"/>
      <c r="DO96" s="68"/>
      <c r="DP96" s="68"/>
      <c r="DQ96" s="68"/>
      <c r="DR96" s="68"/>
      <c r="DS96" s="68"/>
      <c r="DT96" s="68"/>
      <c r="DU96" s="68"/>
      <c r="DV96" s="68"/>
      <c r="DW96" s="68"/>
      <c r="DX96" s="68"/>
      <c r="DY96" s="68"/>
      <c r="DZ96" s="68"/>
      <c r="EA96" s="68"/>
      <c r="EB96" s="68"/>
      <c r="EC96" s="68"/>
      <c r="ED96" s="68"/>
      <c r="EE96" s="68"/>
      <c r="EF96" s="68"/>
      <c r="EG96" s="68"/>
      <c r="EH96" s="68"/>
      <c r="EI96" s="68"/>
      <c r="EJ96" s="68"/>
      <c r="EK96" s="68"/>
      <c r="EL96" s="68"/>
      <c r="EM96" s="68"/>
      <c r="EN96" s="68"/>
      <c r="EO96" s="68"/>
      <c r="EP96" s="68"/>
      <c r="EQ96" s="68"/>
      <c r="ER96" s="68"/>
      <c r="ES96" s="68"/>
    </row>
    <row r="97" spans="1:149" ht="24" customHeight="1">
      <c r="A97" s="119" t="s">
        <v>146</v>
      </c>
      <c r="B97" s="120"/>
      <c r="C97" s="120"/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20"/>
      <c r="AM97" s="120"/>
      <c r="AN97" s="120"/>
      <c r="AO97" s="120"/>
      <c r="AP97" s="120"/>
      <c r="AQ97" s="120"/>
      <c r="AR97" s="120"/>
      <c r="AS97" s="120"/>
      <c r="AT97" s="120"/>
      <c r="AU97" s="120"/>
      <c r="AV97" s="120"/>
      <c r="AW97" s="120"/>
      <c r="AX97" s="120"/>
      <c r="AY97" s="120"/>
      <c r="AZ97" s="120"/>
      <c r="BA97" s="120"/>
      <c r="BB97" s="120"/>
      <c r="BC97" s="120"/>
      <c r="BD97" s="120"/>
      <c r="BE97" s="120"/>
      <c r="BF97" s="120"/>
      <c r="BG97" s="120"/>
      <c r="BH97" s="120"/>
      <c r="BI97" s="120"/>
      <c r="BJ97" s="120"/>
      <c r="BK97" s="120"/>
      <c r="BL97" s="120"/>
      <c r="BM97" s="120"/>
      <c r="BN97" s="120"/>
      <c r="BO97" s="120"/>
      <c r="BP97" s="120"/>
      <c r="BQ97" s="120"/>
      <c r="BR97" s="120"/>
      <c r="BS97" s="120"/>
      <c r="BT97" s="120"/>
      <c r="BU97" s="120"/>
      <c r="BV97" s="120"/>
      <c r="BW97" s="120"/>
      <c r="BX97" s="67" t="s">
        <v>147</v>
      </c>
      <c r="BY97" s="67"/>
      <c r="BZ97" s="67"/>
      <c r="CA97" s="67"/>
      <c r="CB97" s="67"/>
      <c r="CC97" s="67"/>
      <c r="CD97" s="67"/>
      <c r="CE97" s="67"/>
      <c r="CF97" s="67" t="s">
        <v>148</v>
      </c>
      <c r="CG97" s="67"/>
      <c r="CH97" s="67"/>
      <c r="CI97" s="67"/>
      <c r="CJ97" s="67"/>
      <c r="CK97" s="67"/>
      <c r="CL97" s="67"/>
      <c r="CM97" s="67"/>
      <c r="CN97" s="67"/>
      <c r="CO97" s="67"/>
      <c r="CP97" s="67"/>
      <c r="CQ97" s="67"/>
      <c r="CR97" s="67"/>
      <c r="CS97" s="23"/>
      <c r="CT97" s="68"/>
      <c r="CU97" s="68"/>
      <c r="CV97" s="68"/>
      <c r="CW97" s="68"/>
      <c r="CX97" s="68"/>
      <c r="CY97" s="68"/>
      <c r="CZ97" s="68"/>
      <c r="DA97" s="68"/>
      <c r="DB97" s="68"/>
      <c r="DC97" s="68"/>
      <c r="DD97" s="68"/>
      <c r="DE97" s="68"/>
      <c r="DF97" s="68"/>
      <c r="DG97" s="68"/>
      <c r="DH97" s="68"/>
      <c r="DI97" s="68"/>
      <c r="DJ97" s="68"/>
      <c r="DK97" s="68"/>
      <c r="DL97" s="68"/>
      <c r="DM97" s="68"/>
      <c r="DN97" s="68"/>
      <c r="DO97" s="68"/>
      <c r="DP97" s="68"/>
      <c r="DQ97" s="68"/>
      <c r="DR97" s="68"/>
      <c r="DS97" s="68"/>
      <c r="DT97" s="68"/>
      <c r="DU97" s="68"/>
      <c r="DV97" s="68"/>
      <c r="DW97" s="68"/>
      <c r="DX97" s="68"/>
      <c r="DY97" s="68"/>
      <c r="DZ97" s="68"/>
      <c r="EA97" s="68"/>
      <c r="EB97" s="68"/>
      <c r="EC97" s="68"/>
      <c r="ED97" s="68"/>
      <c r="EE97" s="68"/>
      <c r="EF97" s="68"/>
      <c r="EG97" s="68"/>
      <c r="EH97" s="68"/>
      <c r="EI97" s="68"/>
      <c r="EJ97" s="68"/>
      <c r="EK97" s="68"/>
      <c r="EL97" s="68"/>
      <c r="EM97" s="68"/>
      <c r="EN97" s="68"/>
      <c r="EO97" s="68"/>
      <c r="EP97" s="68"/>
      <c r="EQ97" s="68"/>
      <c r="ER97" s="68"/>
      <c r="ES97" s="68"/>
    </row>
    <row r="98" spans="1:149" ht="22.5" customHeight="1">
      <c r="A98" s="119" t="s">
        <v>149</v>
      </c>
      <c r="B98" s="120"/>
      <c r="C98" s="120"/>
      <c r="D98" s="120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20"/>
      <c r="AM98" s="120"/>
      <c r="AN98" s="120"/>
      <c r="AO98" s="120"/>
      <c r="AP98" s="120"/>
      <c r="AQ98" s="120"/>
      <c r="AR98" s="120"/>
      <c r="AS98" s="120"/>
      <c r="AT98" s="120"/>
      <c r="AU98" s="120"/>
      <c r="AV98" s="120"/>
      <c r="AW98" s="120"/>
      <c r="AX98" s="120"/>
      <c r="AY98" s="120"/>
      <c r="AZ98" s="120"/>
      <c r="BA98" s="120"/>
      <c r="BB98" s="120"/>
      <c r="BC98" s="120"/>
      <c r="BD98" s="120"/>
      <c r="BE98" s="120"/>
      <c r="BF98" s="120"/>
      <c r="BG98" s="120"/>
      <c r="BH98" s="120"/>
      <c r="BI98" s="120"/>
      <c r="BJ98" s="120"/>
      <c r="BK98" s="120"/>
      <c r="BL98" s="120"/>
      <c r="BM98" s="120"/>
      <c r="BN98" s="120"/>
      <c r="BO98" s="120"/>
      <c r="BP98" s="120"/>
      <c r="BQ98" s="120"/>
      <c r="BR98" s="120"/>
      <c r="BS98" s="120"/>
      <c r="BT98" s="120"/>
      <c r="BU98" s="120"/>
      <c r="BV98" s="120"/>
      <c r="BW98" s="120"/>
      <c r="BX98" s="67" t="s">
        <v>150</v>
      </c>
      <c r="BY98" s="67"/>
      <c r="BZ98" s="67"/>
      <c r="CA98" s="67"/>
      <c r="CB98" s="67"/>
      <c r="CC98" s="67"/>
      <c r="CD98" s="67"/>
      <c r="CE98" s="67"/>
      <c r="CF98" s="67" t="s">
        <v>151</v>
      </c>
      <c r="CG98" s="67"/>
      <c r="CH98" s="67"/>
      <c r="CI98" s="67"/>
      <c r="CJ98" s="67"/>
      <c r="CK98" s="67"/>
      <c r="CL98" s="67"/>
      <c r="CM98" s="67"/>
      <c r="CN98" s="67"/>
      <c r="CO98" s="67"/>
      <c r="CP98" s="67"/>
      <c r="CQ98" s="67"/>
      <c r="CR98" s="67"/>
      <c r="CS98" s="23"/>
      <c r="CT98" s="68"/>
      <c r="CU98" s="68"/>
      <c r="CV98" s="68"/>
      <c r="CW98" s="68"/>
      <c r="CX98" s="68"/>
      <c r="CY98" s="68"/>
      <c r="CZ98" s="68"/>
      <c r="DA98" s="68"/>
      <c r="DB98" s="68"/>
      <c r="DC98" s="68"/>
      <c r="DD98" s="68"/>
      <c r="DE98" s="68"/>
      <c r="DF98" s="68"/>
      <c r="DG98" s="68"/>
      <c r="DH98" s="68"/>
      <c r="DI98" s="68"/>
      <c r="DJ98" s="68"/>
      <c r="DK98" s="68"/>
      <c r="DL98" s="68"/>
      <c r="DM98" s="68"/>
      <c r="DN98" s="68"/>
      <c r="DO98" s="68"/>
      <c r="DP98" s="68"/>
      <c r="DQ98" s="68"/>
      <c r="DR98" s="68"/>
      <c r="DS98" s="68"/>
      <c r="DT98" s="68"/>
      <c r="DU98" s="68"/>
      <c r="DV98" s="68"/>
      <c r="DW98" s="68"/>
      <c r="DX98" s="68"/>
      <c r="DY98" s="68"/>
      <c r="DZ98" s="68"/>
      <c r="EA98" s="68"/>
      <c r="EB98" s="68"/>
      <c r="EC98" s="68"/>
      <c r="ED98" s="68"/>
      <c r="EE98" s="68"/>
      <c r="EF98" s="68"/>
      <c r="EG98" s="68"/>
      <c r="EH98" s="68"/>
      <c r="EI98" s="68"/>
      <c r="EJ98" s="68"/>
      <c r="EK98" s="68"/>
      <c r="EL98" s="68"/>
      <c r="EM98" s="68"/>
      <c r="EN98" s="68"/>
      <c r="EO98" s="68"/>
      <c r="EP98" s="68"/>
      <c r="EQ98" s="68"/>
      <c r="ER98" s="68"/>
      <c r="ES98" s="68"/>
    </row>
    <row r="99" spans="1:149" s="26" customFormat="1" ht="12.75" customHeight="1">
      <c r="A99" s="99" t="s">
        <v>238</v>
      </c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  <c r="AA99" s="99"/>
      <c r="AB99" s="99"/>
      <c r="AC99" s="99"/>
      <c r="AD99" s="99"/>
      <c r="AE99" s="99"/>
      <c r="AF99" s="99"/>
      <c r="AG99" s="99"/>
      <c r="AH99" s="99"/>
      <c r="AI99" s="99"/>
      <c r="AJ99" s="99"/>
      <c r="AK99" s="99"/>
      <c r="AL99" s="99"/>
      <c r="AM99" s="99"/>
      <c r="AN99" s="99"/>
      <c r="AO99" s="99"/>
      <c r="AP99" s="99"/>
      <c r="AQ99" s="99"/>
      <c r="AR99" s="99"/>
      <c r="AS99" s="99"/>
      <c r="AT99" s="99"/>
      <c r="AU99" s="99"/>
      <c r="AV99" s="99"/>
      <c r="AW99" s="99"/>
      <c r="AX99" s="99"/>
      <c r="AY99" s="99"/>
      <c r="AZ99" s="99"/>
      <c r="BA99" s="99"/>
      <c r="BB99" s="99"/>
      <c r="BC99" s="99"/>
      <c r="BD99" s="99"/>
      <c r="BE99" s="99"/>
      <c r="BF99" s="99"/>
      <c r="BG99" s="99"/>
      <c r="BH99" s="99"/>
      <c r="BI99" s="99"/>
      <c r="BJ99" s="99"/>
      <c r="BK99" s="99"/>
      <c r="BL99" s="99"/>
      <c r="BM99" s="99"/>
      <c r="BN99" s="99"/>
      <c r="BO99" s="99"/>
      <c r="BP99" s="99"/>
      <c r="BQ99" s="99"/>
      <c r="BR99" s="99"/>
      <c r="BS99" s="99"/>
      <c r="BT99" s="99"/>
      <c r="BU99" s="99"/>
      <c r="BV99" s="99"/>
      <c r="BW99" s="99"/>
      <c r="BX99" s="98" t="s">
        <v>152</v>
      </c>
      <c r="BY99" s="98"/>
      <c r="BZ99" s="98"/>
      <c r="CA99" s="98"/>
      <c r="CB99" s="98"/>
      <c r="CC99" s="98"/>
      <c r="CD99" s="98"/>
      <c r="CE99" s="98"/>
      <c r="CF99" s="98" t="s">
        <v>153</v>
      </c>
      <c r="CG99" s="98"/>
      <c r="CH99" s="98"/>
      <c r="CI99" s="98"/>
      <c r="CJ99" s="98"/>
      <c r="CK99" s="98"/>
      <c r="CL99" s="98"/>
      <c r="CM99" s="98"/>
      <c r="CN99" s="98"/>
      <c r="CO99" s="98"/>
      <c r="CP99" s="98"/>
      <c r="CQ99" s="98"/>
      <c r="CR99" s="98"/>
      <c r="CS99" s="28"/>
      <c r="CT99" s="89">
        <f>EG99</f>
        <v>-170391</v>
      </c>
      <c r="CU99" s="89"/>
      <c r="CV99" s="89"/>
      <c r="CW99" s="89"/>
      <c r="CX99" s="89"/>
      <c r="CY99" s="89"/>
      <c r="CZ99" s="89"/>
      <c r="DA99" s="89"/>
      <c r="DB99" s="89"/>
      <c r="DC99" s="89"/>
      <c r="DD99" s="89"/>
      <c r="DE99" s="89"/>
      <c r="DF99" s="89"/>
      <c r="DG99" s="89"/>
      <c r="DH99" s="89"/>
      <c r="DI99" s="89"/>
      <c r="DJ99" s="89"/>
      <c r="DK99" s="89"/>
      <c r="DL99" s="89"/>
      <c r="DM99" s="89"/>
      <c r="DN99" s="89"/>
      <c r="DO99" s="89"/>
      <c r="DP99" s="89"/>
      <c r="DQ99" s="89"/>
      <c r="DR99" s="89"/>
      <c r="DS99" s="89"/>
      <c r="DT99" s="89"/>
      <c r="DU99" s="89"/>
      <c r="DV99" s="89"/>
      <c r="DW99" s="89"/>
      <c r="DX99" s="89"/>
      <c r="DY99" s="89"/>
      <c r="DZ99" s="89"/>
      <c r="EA99" s="89"/>
      <c r="EB99" s="89"/>
      <c r="EC99" s="89"/>
      <c r="ED99" s="89"/>
      <c r="EE99" s="89"/>
      <c r="EF99" s="89"/>
      <c r="EG99" s="89">
        <f>EG102</f>
        <v>-170391</v>
      </c>
      <c r="EH99" s="89"/>
      <c r="EI99" s="89"/>
      <c r="EJ99" s="89"/>
      <c r="EK99" s="89"/>
      <c r="EL99" s="89"/>
      <c r="EM99" s="89"/>
      <c r="EN99" s="89"/>
      <c r="EO99" s="89"/>
      <c r="EP99" s="89"/>
      <c r="EQ99" s="89"/>
      <c r="ER99" s="89"/>
      <c r="ES99" s="89"/>
    </row>
    <row r="100" spans="1:149" ht="22.5" customHeight="1">
      <c r="A100" s="125" t="s">
        <v>239</v>
      </c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U100" s="102"/>
      <c r="V100" s="102"/>
      <c r="W100" s="102"/>
      <c r="X100" s="102"/>
      <c r="Y100" s="102"/>
      <c r="Z100" s="102"/>
      <c r="AA100" s="102"/>
      <c r="AB100" s="102"/>
      <c r="AC100" s="102"/>
      <c r="AD100" s="102"/>
      <c r="AE100" s="102"/>
      <c r="AF100" s="102"/>
      <c r="AG100" s="102"/>
      <c r="AH100" s="102"/>
      <c r="AI100" s="102"/>
      <c r="AJ100" s="102"/>
      <c r="AK100" s="102"/>
      <c r="AL100" s="102"/>
      <c r="AM100" s="102"/>
      <c r="AN100" s="102"/>
      <c r="AO100" s="102"/>
      <c r="AP100" s="102"/>
      <c r="AQ100" s="102"/>
      <c r="AR100" s="102"/>
      <c r="AS100" s="102"/>
      <c r="AT100" s="102"/>
      <c r="AU100" s="102"/>
      <c r="AV100" s="102"/>
      <c r="AW100" s="102"/>
      <c r="AX100" s="102"/>
      <c r="AY100" s="102"/>
      <c r="AZ100" s="102"/>
      <c r="BA100" s="102"/>
      <c r="BB100" s="102"/>
      <c r="BC100" s="102"/>
      <c r="BD100" s="102"/>
      <c r="BE100" s="102"/>
      <c r="BF100" s="102"/>
      <c r="BG100" s="102"/>
      <c r="BH100" s="102"/>
      <c r="BI100" s="102"/>
      <c r="BJ100" s="102"/>
      <c r="BK100" s="102"/>
      <c r="BL100" s="102"/>
      <c r="BM100" s="102"/>
      <c r="BN100" s="102"/>
      <c r="BO100" s="102"/>
      <c r="BP100" s="102"/>
      <c r="BQ100" s="102"/>
      <c r="BR100" s="102"/>
      <c r="BS100" s="102"/>
      <c r="BT100" s="102"/>
      <c r="BU100" s="102"/>
      <c r="BV100" s="102"/>
      <c r="BW100" s="102"/>
      <c r="BX100" s="67" t="s">
        <v>154</v>
      </c>
      <c r="BY100" s="67"/>
      <c r="BZ100" s="67"/>
      <c r="CA100" s="67"/>
      <c r="CB100" s="67"/>
      <c r="CC100" s="67"/>
      <c r="CD100" s="67"/>
      <c r="CE100" s="67"/>
      <c r="CF100" s="67"/>
      <c r="CG100" s="67"/>
      <c r="CH100" s="67"/>
      <c r="CI100" s="67"/>
      <c r="CJ100" s="67"/>
      <c r="CK100" s="67"/>
      <c r="CL100" s="67"/>
      <c r="CM100" s="67"/>
      <c r="CN100" s="67"/>
      <c r="CO100" s="67"/>
      <c r="CP100" s="67"/>
      <c r="CQ100" s="67"/>
      <c r="CR100" s="67"/>
      <c r="CS100" s="23"/>
      <c r="CT100" s="68"/>
      <c r="CU100" s="68"/>
      <c r="CV100" s="68"/>
      <c r="CW100" s="68"/>
      <c r="CX100" s="68"/>
      <c r="CY100" s="68"/>
      <c r="CZ100" s="68"/>
      <c r="DA100" s="68"/>
      <c r="DB100" s="68"/>
      <c r="DC100" s="68"/>
      <c r="DD100" s="68"/>
      <c r="DE100" s="68"/>
      <c r="DF100" s="68"/>
      <c r="DG100" s="68"/>
      <c r="DH100" s="68"/>
      <c r="DI100" s="68"/>
      <c r="DJ100" s="68"/>
      <c r="DK100" s="68"/>
      <c r="DL100" s="68"/>
      <c r="DM100" s="68"/>
      <c r="DN100" s="68"/>
      <c r="DO100" s="68"/>
      <c r="DP100" s="68"/>
      <c r="DQ100" s="68"/>
      <c r="DR100" s="68"/>
      <c r="DS100" s="68"/>
      <c r="DT100" s="68"/>
      <c r="DU100" s="68"/>
      <c r="DV100" s="68"/>
      <c r="DW100" s="68"/>
      <c r="DX100" s="68"/>
      <c r="DY100" s="68"/>
      <c r="DZ100" s="68"/>
      <c r="EA100" s="68"/>
      <c r="EB100" s="68"/>
      <c r="EC100" s="68"/>
      <c r="ED100" s="68"/>
      <c r="EE100" s="68"/>
      <c r="EF100" s="68"/>
      <c r="EG100" s="68"/>
      <c r="EH100" s="68"/>
      <c r="EI100" s="68"/>
      <c r="EJ100" s="68"/>
      <c r="EK100" s="68"/>
      <c r="EL100" s="68"/>
      <c r="EM100" s="68"/>
      <c r="EN100" s="68"/>
      <c r="EO100" s="68"/>
      <c r="EP100" s="68"/>
      <c r="EQ100" s="68"/>
      <c r="ER100" s="68"/>
      <c r="ES100" s="68"/>
    </row>
    <row r="101" spans="1:149" ht="12.75" customHeight="1">
      <c r="A101" s="125" t="s">
        <v>240</v>
      </c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2"/>
      <c r="U101" s="102"/>
      <c r="V101" s="102"/>
      <c r="W101" s="102"/>
      <c r="X101" s="102"/>
      <c r="Y101" s="102"/>
      <c r="Z101" s="102"/>
      <c r="AA101" s="102"/>
      <c r="AB101" s="102"/>
      <c r="AC101" s="102"/>
      <c r="AD101" s="102"/>
      <c r="AE101" s="102"/>
      <c r="AF101" s="102"/>
      <c r="AG101" s="102"/>
      <c r="AH101" s="102"/>
      <c r="AI101" s="102"/>
      <c r="AJ101" s="102"/>
      <c r="AK101" s="102"/>
      <c r="AL101" s="102"/>
      <c r="AM101" s="102"/>
      <c r="AN101" s="102"/>
      <c r="AO101" s="102"/>
      <c r="AP101" s="102"/>
      <c r="AQ101" s="102"/>
      <c r="AR101" s="102"/>
      <c r="AS101" s="102"/>
      <c r="AT101" s="102"/>
      <c r="AU101" s="102"/>
      <c r="AV101" s="102"/>
      <c r="AW101" s="102"/>
      <c r="AX101" s="102"/>
      <c r="AY101" s="102"/>
      <c r="AZ101" s="102"/>
      <c r="BA101" s="102"/>
      <c r="BB101" s="102"/>
      <c r="BC101" s="102"/>
      <c r="BD101" s="102"/>
      <c r="BE101" s="102"/>
      <c r="BF101" s="102"/>
      <c r="BG101" s="102"/>
      <c r="BH101" s="102"/>
      <c r="BI101" s="102"/>
      <c r="BJ101" s="102"/>
      <c r="BK101" s="102"/>
      <c r="BL101" s="102"/>
      <c r="BM101" s="102"/>
      <c r="BN101" s="102"/>
      <c r="BO101" s="102"/>
      <c r="BP101" s="102"/>
      <c r="BQ101" s="102"/>
      <c r="BR101" s="102"/>
      <c r="BS101" s="102"/>
      <c r="BT101" s="102"/>
      <c r="BU101" s="102"/>
      <c r="BV101" s="102"/>
      <c r="BW101" s="102"/>
      <c r="BX101" s="67" t="s">
        <v>155</v>
      </c>
      <c r="BY101" s="67"/>
      <c r="BZ101" s="67"/>
      <c r="CA101" s="67"/>
      <c r="CB101" s="67"/>
      <c r="CC101" s="67"/>
      <c r="CD101" s="67"/>
      <c r="CE101" s="67"/>
      <c r="CF101" s="67"/>
      <c r="CG101" s="67"/>
      <c r="CH101" s="67"/>
      <c r="CI101" s="67"/>
      <c r="CJ101" s="67"/>
      <c r="CK101" s="67"/>
      <c r="CL101" s="67"/>
      <c r="CM101" s="67"/>
      <c r="CN101" s="67"/>
      <c r="CO101" s="67"/>
      <c r="CP101" s="67"/>
      <c r="CQ101" s="67"/>
      <c r="CR101" s="67"/>
      <c r="CS101" s="23"/>
      <c r="CT101" s="68"/>
      <c r="CU101" s="68"/>
      <c r="CV101" s="68"/>
      <c r="CW101" s="68"/>
      <c r="CX101" s="68"/>
      <c r="CY101" s="68"/>
      <c r="CZ101" s="68"/>
      <c r="DA101" s="68"/>
      <c r="DB101" s="68"/>
      <c r="DC101" s="68"/>
      <c r="DD101" s="68"/>
      <c r="DE101" s="68"/>
      <c r="DF101" s="68"/>
      <c r="DG101" s="68"/>
      <c r="DH101" s="68"/>
      <c r="DI101" s="68"/>
      <c r="DJ101" s="68"/>
      <c r="DK101" s="68"/>
      <c r="DL101" s="68"/>
      <c r="DM101" s="68"/>
      <c r="DN101" s="68"/>
      <c r="DO101" s="68"/>
      <c r="DP101" s="68"/>
      <c r="DQ101" s="68"/>
      <c r="DR101" s="68"/>
      <c r="DS101" s="68"/>
      <c r="DT101" s="68"/>
      <c r="DU101" s="68"/>
      <c r="DV101" s="68"/>
      <c r="DW101" s="68"/>
      <c r="DX101" s="68"/>
      <c r="DY101" s="68"/>
      <c r="DZ101" s="68"/>
      <c r="EA101" s="68"/>
      <c r="EB101" s="68"/>
      <c r="EC101" s="68"/>
      <c r="ED101" s="68"/>
      <c r="EE101" s="68"/>
      <c r="EF101" s="68"/>
      <c r="EG101" s="68"/>
      <c r="EH101" s="68"/>
      <c r="EI101" s="68"/>
      <c r="EJ101" s="68"/>
      <c r="EK101" s="68"/>
      <c r="EL101" s="68"/>
      <c r="EM101" s="68"/>
      <c r="EN101" s="68"/>
      <c r="EO101" s="68"/>
      <c r="EP101" s="68"/>
      <c r="EQ101" s="68"/>
      <c r="ER101" s="68"/>
      <c r="ES101" s="68"/>
    </row>
    <row r="102" spans="1:149" ht="12.75" customHeight="1">
      <c r="A102" s="125" t="s">
        <v>241</v>
      </c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2"/>
      <c r="U102" s="102"/>
      <c r="V102" s="102"/>
      <c r="W102" s="102"/>
      <c r="X102" s="102"/>
      <c r="Y102" s="102"/>
      <c r="Z102" s="102"/>
      <c r="AA102" s="102"/>
      <c r="AB102" s="102"/>
      <c r="AC102" s="102"/>
      <c r="AD102" s="102"/>
      <c r="AE102" s="102"/>
      <c r="AF102" s="102"/>
      <c r="AG102" s="102"/>
      <c r="AH102" s="102"/>
      <c r="AI102" s="102"/>
      <c r="AJ102" s="102"/>
      <c r="AK102" s="102"/>
      <c r="AL102" s="102"/>
      <c r="AM102" s="102"/>
      <c r="AN102" s="102"/>
      <c r="AO102" s="102"/>
      <c r="AP102" s="102"/>
      <c r="AQ102" s="102"/>
      <c r="AR102" s="102"/>
      <c r="AS102" s="102"/>
      <c r="AT102" s="102"/>
      <c r="AU102" s="102"/>
      <c r="AV102" s="102"/>
      <c r="AW102" s="102"/>
      <c r="AX102" s="102"/>
      <c r="AY102" s="102"/>
      <c r="AZ102" s="102"/>
      <c r="BA102" s="102"/>
      <c r="BB102" s="102"/>
      <c r="BC102" s="102"/>
      <c r="BD102" s="102"/>
      <c r="BE102" s="102"/>
      <c r="BF102" s="102"/>
      <c r="BG102" s="102"/>
      <c r="BH102" s="102"/>
      <c r="BI102" s="102"/>
      <c r="BJ102" s="102"/>
      <c r="BK102" s="102"/>
      <c r="BL102" s="102"/>
      <c r="BM102" s="102"/>
      <c r="BN102" s="102"/>
      <c r="BO102" s="102"/>
      <c r="BP102" s="102"/>
      <c r="BQ102" s="102"/>
      <c r="BR102" s="102"/>
      <c r="BS102" s="102"/>
      <c r="BT102" s="102"/>
      <c r="BU102" s="102"/>
      <c r="BV102" s="102"/>
      <c r="BW102" s="102"/>
      <c r="BX102" s="67" t="s">
        <v>156</v>
      </c>
      <c r="BY102" s="67"/>
      <c r="BZ102" s="67"/>
      <c r="CA102" s="67"/>
      <c r="CB102" s="67"/>
      <c r="CC102" s="67"/>
      <c r="CD102" s="67"/>
      <c r="CE102" s="67"/>
      <c r="CF102" s="67" t="s">
        <v>300</v>
      </c>
      <c r="CG102" s="67"/>
      <c r="CH102" s="67"/>
      <c r="CI102" s="67"/>
      <c r="CJ102" s="67"/>
      <c r="CK102" s="67"/>
      <c r="CL102" s="67"/>
      <c r="CM102" s="67"/>
      <c r="CN102" s="67"/>
      <c r="CO102" s="67"/>
      <c r="CP102" s="67"/>
      <c r="CQ102" s="67"/>
      <c r="CR102" s="67"/>
      <c r="CS102" s="23" t="s">
        <v>301</v>
      </c>
      <c r="CT102" s="68">
        <f>EG102</f>
        <v>-170391</v>
      </c>
      <c r="CU102" s="68"/>
      <c r="CV102" s="68"/>
      <c r="CW102" s="68"/>
      <c r="CX102" s="68"/>
      <c r="CY102" s="68"/>
      <c r="CZ102" s="68"/>
      <c r="DA102" s="68"/>
      <c r="DB102" s="68"/>
      <c r="DC102" s="68"/>
      <c r="DD102" s="68"/>
      <c r="DE102" s="68"/>
      <c r="DF102" s="68"/>
      <c r="DG102" s="68"/>
      <c r="DH102" s="68"/>
      <c r="DI102" s="68"/>
      <c r="DJ102" s="68"/>
      <c r="DK102" s="68"/>
      <c r="DL102" s="68"/>
      <c r="DM102" s="68"/>
      <c r="DN102" s="68"/>
      <c r="DO102" s="68"/>
      <c r="DP102" s="68"/>
      <c r="DQ102" s="68"/>
      <c r="DR102" s="68"/>
      <c r="DS102" s="68"/>
      <c r="DT102" s="68"/>
      <c r="DU102" s="68"/>
      <c r="DV102" s="68"/>
      <c r="DW102" s="68"/>
      <c r="DX102" s="68"/>
      <c r="DY102" s="68"/>
      <c r="DZ102" s="68"/>
      <c r="EA102" s="68"/>
      <c r="EB102" s="68"/>
      <c r="EC102" s="68"/>
      <c r="ED102" s="68"/>
      <c r="EE102" s="68"/>
      <c r="EF102" s="68"/>
      <c r="EG102" s="68">
        <f>-56265+(-114126)</f>
        <v>-170391</v>
      </c>
      <c r="EH102" s="68"/>
      <c r="EI102" s="68"/>
      <c r="EJ102" s="68"/>
      <c r="EK102" s="68"/>
      <c r="EL102" s="68"/>
      <c r="EM102" s="68"/>
      <c r="EN102" s="68"/>
      <c r="EO102" s="68"/>
      <c r="EP102" s="68"/>
      <c r="EQ102" s="68"/>
      <c r="ER102" s="68"/>
      <c r="ES102" s="68"/>
    </row>
    <row r="103" spans="1:149" ht="12.75" customHeight="1">
      <c r="A103" s="99" t="s">
        <v>242</v>
      </c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  <c r="AA103" s="99"/>
      <c r="AB103" s="99"/>
      <c r="AC103" s="99"/>
      <c r="AD103" s="99"/>
      <c r="AE103" s="99"/>
      <c r="AF103" s="99"/>
      <c r="AG103" s="99"/>
      <c r="AH103" s="99"/>
      <c r="AI103" s="99"/>
      <c r="AJ103" s="99"/>
      <c r="AK103" s="99"/>
      <c r="AL103" s="99"/>
      <c r="AM103" s="99"/>
      <c r="AN103" s="99"/>
      <c r="AO103" s="99"/>
      <c r="AP103" s="99"/>
      <c r="AQ103" s="99"/>
      <c r="AR103" s="99"/>
      <c r="AS103" s="99"/>
      <c r="AT103" s="99"/>
      <c r="AU103" s="99"/>
      <c r="AV103" s="99"/>
      <c r="AW103" s="99"/>
      <c r="AX103" s="99"/>
      <c r="AY103" s="99"/>
      <c r="AZ103" s="99"/>
      <c r="BA103" s="99"/>
      <c r="BB103" s="99"/>
      <c r="BC103" s="99"/>
      <c r="BD103" s="99"/>
      <c r="BE103" s="99"/>
      <c r="BF103" s="99"/>
      <c r="BG103" s="99"/>
      <c r="BH103" s="99"/>
      <c r="BI103" s="99"/>
      <c r="BJ103" s="99"/>
      <c r="BK103" s="99"/>
      <c r="BL103" s="99"/>
      <c r="BM103" s="99"/>
      <c r="BN103" s="99"/>
      <c r="BO103" s="99"/>
      <c r="BP103" s="99"/>
      <c r="BQ103" s="99"/>
      <c r="BR103" s="99"/>
      <c r="BS103" s="99"/>
      <c r="BT103" s="99"/>
      <c r="BU103" s="99"/>
      <c r="BV103" s="99"/>
      <c r="BW103" s="99"/>
      <c r="BX103" s="98" t="s">
        <v>157</v>
      </c>
      <c r="BY103" s="98"/>
      <c r="BZ103" s="98"/>
      <c r="CA103" s="98"/>
      <c r="CB103" s="98"/>
      <c r="CC103" s="98"/>
      <c r="CD103" s="98"/>
      <c r="CE103" s="98"/>
      <c r="CF103" s="98" t="s">
        <v>31</v>
      </c>
      <c r="CG103" s="98"/>
      <c r="CH103" s="98"/>
      <c r="CI103" s="98"/>
      <c r="CJ103" s="98"/>
      <c r="CK103" s="98"/>
      <c r="CL103" s="98"/>
      <c r="CM103" s="98"/>
      <c r="CN103" s="98"/>
      <c r="CO103" s="98"/>
      <c r="CP103" s="98"/>
      <c r="CQ103" s="98"/>
      <c r="CR103" s="98"/>
      <c r="CS103" s="28"/>
      <c r="CT103" s="89">
        <f>DT985</f>
        <v>0</v>
      </c>
      <c r="CU103" s="89"/>
      <c r="CV103" s="89"/>
      <c r="CW103" s="89"/>
      <c r="CX103" s="89"/>
      <c r="CY103" s="89"/>
      <c r="CZ103" s="89"/>
      <c r="DA103" s="89"/>
      <c r="DB103" s="89"/>
      <c r="DC103" s="89"/>
      <c r="DD103" s="89"/>
      <c r="DE103" s="89"/>
      <c r="DF103" s="89"/>
      <c r="DG103" s="68">
        <v>0</v>
      </c>
      <c r="DH103" s="68"/>
      <c r="DI103" s="68"/>
      <c r="DJ103" s="68"/>
      <c r="DK103" s="68"/>
      <c r="DL103" s="68"/>
      <c r="DM103" s="68"/>
      <c r="DN103" s="68"/>
      <c r="DO103" s="68"/>
      <c r="DP103" s="68"/>
      <c r="DQ103" s="68"/>
      <c r="DR103" s="68"/>
      <c r="DS103" s="68"/>
      <c r="DT103" s="68">
        <v>0</v>
      </c>
      <c r="DU103" s="68"/>
      <c r="DV103" s="68"/>
      <c r="DW103" s="68"/>
      <c r="DX103" s="68"/>
      <c r="DY103" s="68"/>
      <c r="DZ103" s="68"/>
      <c r="EA103" s="68"/>
      <c r="EB103" s="68"/>
      <c r="EC103" s="68"/>
      <c r="ED103" s="68"/>
      <c r="EE103" s="68"/>
      <c r="EF103" s="68"/>
      <c r="EG103" s="89">
        <f>EG106</f>
        <v>0</v>
      </c>
      <c r="EH103" s="89"/>
      <c r="EI103" s="89"/>
      <c r="EJ103" s="89"/>
      <c r="EK103" s="89"/>
      <c r="EL103" s="89"/>
      <c r="EM103" s="89"/>
      <c r="EN103" s="89"/>
      <c r="EO103" s="89"/>
      <c r="EP103" s="89"/>
      <c r="EQ103" s="89"/>
      <c r="ER103" s="89"/>
      <c r="ES103" s="89"/>
    </row>
    <row r="104" spans="1:149" ht="22.5" customHeight="1">
      <c r="A104" s="125" t="s">
        <v>158</v>
      </c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2"/>
      <c r="U104" s="102"/>
      <c r="V104" s="102"/>
      <c r="W104" s="102"/>
      <c r="X104" s="102"/>
      <c r="Y104" s="102"/>
      <c r="Z104" s="102"/>
      <c r="AA104" s="102"/>
      <c r="AB104" s="102"/>
      <c r="AC104" s="102"/>
      <c r="AD104" s="102"/>
      <c r="AE104" s="102"/>
      <c r="AF104" s="102"/>
      <c r="AG104" s="102"/>
      <c r="AH104" s="102"/>
      <c r="AI104" s="102"/>
      <c r="AJ104" s="102"/>
      <c r="AK104" s="102"/>
      <c r="AL104" s="102"/>
      <c r="AM104" s="102"/>
      <c r="AN104" s="102"/>
      <c r="AO104" s="102"/>
      <c r="AP104" s="102"/>
      <c r="AQ104" s="102"/>
      <c r="AR104" s="102"/>
      <c r="AS104" s="102"/>
      <c r="AT104" s="102"/>
      <c r="AU104" s="102"/>
      <c r="AV104" s="102"/>
      <c r="AW104" s="102"/>
      <c r="AX104" s="102"/>
      <c r="AY104" s="102"/>
      <c r="AZ104" s="102"/>
      <c r="BA104" s="102"/>
      <c r="BB104" s="102"/>
      <c r="BC104" s="102"/>
      <c r="BD104" s="102"/>
      <c r="BE104" s="102"/>
      <c r="BF104" s="102"/>
      <c r="BG104" s="102"/>
      <c r="BH104" s="102"/>
      <c r="BI104" s="102"/>
      <c r="BJ104" s="102"/>
      <c r="BK104" s="102"/>
      <c r="BL104" s="102"/>
      <c r="BM104" s="102"/>
      <c r="BN104" s="102"/>
      <c r="BO104" s="102"/>
      <c r="BP104" s="102"/>
      <c r="BQ104" s="102"/>
      <c r="BR104" s="102"/>
      <c r="BS104" s="102"/>
      <c r="BT104" s="102"/>
      <c r="BU104" s="102"/>
      <c r="BV104" s="102"/>
      <c r="BW104" s="102"/>
      <c r="BX104" s="67" t="s">
        <v>159</v>
      </c>
      <c r="BY104" s="67"/>
      <c r="BZ104" s="67"/>
      <c r="CA104" s="67"/>
      <c r="CB104" s="67"/>
      <c r="CC104" s="67"/>
      <c r="CD104" s="67"/>
      <c r="CE104" s="67"/>
      <c r="CF104" s="67" t="s">
        <v>160</v>
      </c>
      <c r="CG104" s="67"/>
      <c r="CH104" s="67"/>
      <c r="CI104" s="67"/>
      <c r="CJ104" s="67"/>
      <c r="CK104" s="67"/>
      <c r="CL104" s="67"/>
      <c r="CM104" s="67"/>
      <c r="CN104" s="67"/>
      <c r="CO104" s="67"/>
      <c r="CP104" s="67"/>
      <c r="CQ104" s="67"/>
      <c r="CR104" s="67"/>
      <c r="CS104" s="23"/>
      <c r="CT104" s="68">
        <f>DG104</f>
        <v>0</v>
      </c>
      <c r="CU104" s="68"/>
      <c r="CV104" s="68"/>
      <c r="CW104" s="68"/>
      <c r="CX104" s="68"/>
      <c r="CY104" s="68"/>
      <c r="CZ104" s="68"/>
      <c r="DA104" s="68"/>
      <c r="DB104" s="68"/>
      <c r="DC104" s="68"/>
      <c r="DD104" s="68"/>
      <c r="DE104" s="68"/>
      <c r="DF104" s="68"/>
      <c r="DG104" s="68">
        <v>0</v>
      </c>
      <c r="DH104" s="68"/>
      <c r="DI104" s="68"/>
      <c r="DJ104" s="68"/>
      <c r="DK104" s="68"/>
      <c r="DL104" s="68"/>
      <c r="DM104" s="68"/>
      <c r="DN104" s="68"/>
      <c r="DO104" s="68"/>
      <c r="DP104" s="68"/>
      <c r="DQ104" s="68"/>
      <c r="DR104" s="68"/>
      <c r="DS104" s="68"/>
      <c r="DT104" s="68">
        <v>0</v>
      </c>
      <c r="DU104" s="68"/>
      <c r="DV104" s="68"/>
      <c r="DW104" s="68"/>
      <c r="DX104" s="68"/>
      <c r="DY104" s="68"/>
      <c r="DZ104" s="68"/>
      <c r="EA104" s="68"/>
      <c r="EB104" s="68"/>
      <c r="EC104" s="68"/>
      <c r="ED104" s="68"/>
      <c r="EE104" s="68"/>
      <c r="EF104" s="68"/>
      <c r="EG104" s="68"/>
      <c r="EH104" s="68"/>
      <c r="EI104" s="68"/>
      <c r="EJ104" s="68"/>
      <c r="EK104" s="68"/>
      <c r="EL104" s="68"/>
      <c r="EM104" s="68"/>
      <c r="EN104" s="68"/>
      <c r="EO104" s="68"/>
      <c r="EP104" s="68"/>
      <c r="EQ104" s="68"/>
      <c r="ER104" s="68"/>
      <c r="ES104" s="68"/>
    </row>
    <row r="105" spans="1:149" ht="3" customHeight="1" hidden="1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  <c r="BW105" s="25"/>
      <c r="BX105" s="25"/>
      <c r="BY105" s="25"/>
      <c r="BZ105" s="25"/>
      <c r="CA105" s="25"/>
      <c r="CB105" s="25"/>
      <c r="CC105" s="25"/>
      <c r="CD105" s="25"/>
      <c r="CE105" s="25"/>
      <c r="CF105" s="25"/>
      <c r="CG105" s="25"/>
      <c r="CH105" s="25"/>
      <c r="CI105" s="25"/>
      <c r="CJ105" s="25"/>
      <c r="CK105" s="25"/>
      <c r="CL105" s="25"/>
      <c r="CM105" s="25"/>
      <c r="CN105" s="25"/>
      <c r="CO105" s="25"/>
      <c r="CP105" s="25"/>
      <c r="CQ105" s="25"/>
      <c r="CR105" s="25"/>
      <c r="CS105" s="25"/>
      <c r="CT105" s="25"/>
      <c r="CU105" s="25"/>
      <c r="CV105" s="25"/>
      <c r="CW105" s="25"/>
      <c r="CX105" s="25"/>
      <c r="CY105" s="25"/>
      <c r="CZ105" s="25"/>
      <c r="DA105" s="25"/>
      <c r="DB105" s="25"/>
      <c r="DC105" s="25"/>
      <c r="DD105" s="25"/>
      <c r="DE105" s="25"/>
      <c r="DF105" s="25"/>
      <c r="DG105" s="25"/>
      <c r="DH105" s="25"/>
      <c r="DI105" s="25"/>
      <c r="DJ105" s="25"/>
      <c r="DK105" s="25"/>
      <c r="DL105" s="25"/>
      <c r="DM105" s="25"/>
      <c r="DN105" s="25"/>
      <c r="DO105" s="25"/>
      <c r="DP105" s="25"/>
      <c r="DQ105" s="25"/>
      <c r="DR105" s="25"/>
      <c r="DS105" s="25"/>
      <c r="DT105" s="25"/>
      <c r="DU105" s="25"/>
      <c r="DV105" s="25"/>
      <c r="DW105" s="25"/>
      <c r="DX105" s="25"/>
      <c r="DY105" s="25"/>
      <c r="DZ105" s="25"/>
      <c r="EA105" s="25"/>
      <c r="EB105" s="25"/>
      <c r="EC105" s="25"/>
      <c r="ED105" s="25"/>
      <c r="EE105" s="25"/>
      <c r="EF105" s="25"/>
      <c r="EG105" s="25"/>
      <c r="EH105" s="25"/>
      <c r="EI105" s="25"/>
      <c r="EJ105" s="25"/>
      <c r="EK105" s="25"/>
      <c r="EL105" s="25"/>
      <c r="EM105" s="25"/>
      <c r="EN105" s="25"/>
      <c r="EO105" s="25"/>
      <c r="EP105" s="25"/>
      <c r="EQ105" s="25"/>
      <c r="ER105" s="25"/>
      <c r="ES105" s="25"/>
    </row>
    <row r="106" spans="1:149" ht="20.25" customHeight="1">
      <c r="A106" s="125" t="s">
        <v>314</v>
      </c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2"/>
      <c r="U106" s="102"/>
      <c r="V106" s="102"/>
      <c r="W106" s="102"/>
      <c r="X106" s="102"/>
      <c r="Y106" s="102"/>
      <c r="Z106" s="102"/>
      <c r="AA106" s="102"/>
      <c r="AB106" s="102"/>
      <c r="AC106" s="102"/>
      <c r="AD106" s="102"/>
      <c r="AE106" s="102"/>
      <c r="AF106" s="102"/>
      <c r="AG106" s="102"/>
      <c r="AH106" s="102"/>
      <c r="AI106" s="102"/>
      <c r="AJ106" s="102"/>
      <c r="AK106" s="102"/>
      <c r="AL106" s="102"/>
      <c r="AM106" s="102"/>
      <c r="AN106" s="102"/>
      <c r="AO106" s="102"/>
      <c r="AP106" s="102"/>
      <c r="AQ106" s="102"/>
      <c r="AR106" s="102"/>
      <c r="AS106" s="102"/>
      <c r="AT106" s="102"/>
      <c r="AU106" s="102"/>
      <c r="AV106" s="102"/>
      <c r="AW106" s="102"/>
      <c r="AX106" s="102"/>
      <c r="AY106" s="102"/>
      <c r="AZ106" s="102"/>
      <c r="BA106" s="102"/>
      <c r="BB106" s="102"/>
      <c r="BC106" s="102"/>
      <c r="BD106" s="102"/>
      <c r="BE106" s="102"/>
      <c r="BF106" s="102"/>
      <c r="BG106" s="102"/>
      <c r="BH106" s="102"/>
      <c r="BI106" s="102"/>
      <c r="BJ106" s="102"/>
      <c r="BK106" s="102"/>
      <c r="BL106" s="102"/>
      <c r="BM106" s="102"/>
      <c r="BN106" s="102"/>
      <c r="BO106" s="102"/>
      <c r="BP106" s="102"/>
      <c r="BQ106" s="102"/>
      <c r="BR106" s="102"/>
      <c r="BS106" s="102"/>
      <c r="BT106" s="102"/>
      <c r="BU106" s="102"/>
      <c r="BV106" s="102"/>
      <c r="BW106" s="102"/>
      <c r="BX106" s="72">
        <v>4050</v>
      </c>
      <c r="BY106" s="73"/>
      <c r="BZ106" s="73"/>
      <c r="CA106" s="73"/>
      <c r="CB106" s="73"/>
      <c r="CC106" s="73"/>
      <c r="CD106" s="73"/>
      <c r="CE106" s="74"/>
      <c r="CF106" s="72">
        <v>540</v>
      </c>
      <c r="CG106" s="73"/>
      <c r="CH106" s="73"/>
      <c r="CI106" s="73"/>
      <c r="CJ106" s="73"/>
      <c r="CK106" s="73"/>
      <c r="CL106" s="73"/>
      <c r="CM106" s="73"/>
      <c r="CN106" s="73"/>
      <c r="CO106" s="73"/>
      <c r="CP106" s="73"/>
      <c r="CQ106" s="73"/>
      <c r="CR106" s="74"/>
      <c r="CS106" s="42"/>
      <c r="CT106" s="86">
        <f>EG106</f>
        <v>0</v>
      </c>
      <c r="CU106" s="73"/>
      <c r="CV106" s="73"/>
      <c r="CW106" s="73"/>
      <c r="CX106" s="73"/>
      <c r="CY106" s="73"/>
      <c r="CZ106" s="73"/>
      <c r="DA106" s="73"/>
      <c r="DB106" s="73"/>
      <c r="DC106" s="73"/>
      <c r="DD106" s="73"/>
      <c r="DE106" s="74"/>
      <c r="DF106" s="25"/>
      <c r="DG106" s="86">
        <v>0</v>
      </c>
      <c r="DH106" s="87"/>
      <c r="DI106" s="87"/>
      <c r="DJ106" s="87"/>
      <c r="DK106" s="87"/>
      <c r="DL106" s="87"/>
      <c r="DM106" s="87"/>
      <c r="DN106" s="87"/>
      <c r="DO106" s="87"/>
      <c r="DP106" s="87"/>
      <c r="DQ106" s="87"/>
      <c r="DR106" s="87"/>
      <c r="DS106" s="88"/>
      <c r="DT106" s="86">
        <v>0</v>
      </c>
      <c r="DU106" s="87"/>
      <c r="DV106" s="87"/>
      <c r="DW106" s="87"/>
      <c r="DX106" s="87"/>
      <c r="DY106" s="87"/>
      <c r="DZ106" s="87"/>
      <c r="EA106" s="87"/>
      <c r="EB106" s="87"/>
      <c r="EC106" s="87"/>
      <c r="ED106" s="87"/>
      <c r="EE106" s="87"/>
      <c r="EF106" s="88"/>
      <c r="EG106" s="86">
        <v>0</v>
      </c>
      <c r="EH106" s="87"/>
      <c r="EI106" s="87"/>
      <c r="EJ106" s="87"/>
      <c r="EK106" s="87"/>
      <c r="EL106" s="87"/>
      <c r="EM106" s="87"/>
      <c r="EN106" s="87"/>
      <c r="EO106" s="87"/>
      <c r="EP106" s="87"/>
      <c r="EQ106" s="87"/>
      <c r="ER106" s="87"/>
      <c r="ES106" s="88"/>
    </row>
    <row r="107" spans="1:149" s="47" customFormat="1" ht="20.25" customHeight="1">
      <c r="A107" s="43" t="s">
        <v>243</v>
      </c>
      <c r="B107" s="44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  <c r="BL107" s="45"/>
      <c r="BM107" s="45"/>
      <c r="BN107" s="45"/>
      <c r="BO107" s="45"/>
      <c r="BP107" s="45"/>
      <c r="BQ107" s="45"/>
      <c r="BR107" s="45"/>
      <c r="BS107" s="45"/>
      <c r="BT107" s="45"/>
      <c r="BU107" s="45"/>
      <c r="BV107" s="45"/>
      <c r="BW107" s="46"/>
      <c r="BX107" s="126"/>
      <c r="BY107" s="127"/>
      <c r="BZ107" s="127"/>
      <c r="CA107" s="127"/>
      <c r="CB107" s="127"/>
      <c r="CC107" s="127"/>
      <c r="CD107" s="127"/>
      <c r="CE107" s="128"/>
      <c r="CF107" s="126"/>
      <c r="CG107" s="127"/>
      <c r="CH107" s="127"/>
      <c r="CI107" s="127"/>
      <c r="CJ107" s="127"/>
      <c r="CK107" s="127"/>
      <c r="CL107" s="127"/>
      <c r="CM107" s="127"/>
      <c r="CN107" s="127"/>
      <c r="CO107" s="127"/>
      <c r="CP107" s="127"/>
      <c r="CQ107" s="127"/>
      <c r="CR107" s="128"/>
      <c r="CS107" s="43"/>
      <c r="CT107" s="126"/>
      <c r="CU107" s="127"/>
      <c r="CV107" s="127"/>
      <c r="CW107" s="127"/>
      <c r="CX107" s="127"/>
      <c r="CY107" s="127"/>
      <c r="CZ107" s="127"/>
      <c r="DA107" s="127"/>
      <c r="DB107" s="127"/>
      <c r="DC107" s="127"/>
      <c r="DD107" s="127"/>
      <c r="DE107" s="128"/>
      <c r="DF107" s="43"/>
      <c r="DG107" s="126"/>
      <c r="DH107" s="127"/>
      <c r="DI107" s="127"/>
      <c r="DJ107" s="127"/>
      <c r="DK107" s="127"/>
      <c r="DL107" s="127"/>
      <c r="DM107" s="127"/>
      <c r="DN107" s="127"/>
      <c r="DO107" s="127"/>
      <c r="DP107" s="127"/>
      <c r="DQ107" s="127"/>
      <c r="DR107" s="127"/>
      <c r="DS107" s="128"/>
      <c r="DT107" s="126"/>
      <c r="DU107" s="127"/>
      <c r="DV107" s="127"/>
      <c r="DW107" s="127"/>
      <c r="DX107" s="127"/>
      <c r="DY107" s="127"/>
      <c r="DZ107" s="127"/>
      <c r="EA107" s="127"/>
      <c r="EB107" s="127"/>
      <c r="EC107" s="127"/>
      <c r="ED107" s="127"/>
      <c r="EE107" s="127"/>
      <c r="EF107" s="128"/>
      <c r="EG107" s="126"/>
      <c r="EH107" s="127"/>
      <c r="EI107" s="127"/>
      <c r="EJ107" s="127"/>
      <c r="EK107" s="127"/>
      <c r="EL107" s="127"/>
      <c r="EM107" s="127"/>
      <c r="EN107" s="127"/>
      <c r="EO107" s="127"/>
      <c r="EP107" s="127"/>
      <c r="EQ107" s="127"/>
      <c r="ER107" s="127"/>
      <c r="ES107" s="128"/>
    </row>
  </sheetData>
  <sheetProtection/>
  <mergeCells count="711">
    <mergeCell ref="EG106:ES106"/>
    <mergeCell ref="BX107:CE107"/>
    <mergeCell ref="CF107:CR107"/>
    <mergeCell ref="CT107:DE107"/>
    <mergeCell ref="DG107:DS107"/>
    <mergeCell ref="DT107:EF107"/>
    <mergeCell ref="EG107:ES107"/>
    <mergeCell ref="A106:BW106"/>
    <mergeCell ref="BX106:CE106"/>
    <mergeCell ref="CF106:CR106"/>
    <mergeCell ref="CT106:DE106"/>
    <mergeCell ref="DG106:DS106"/>
    <mergeCell ref="DT106:EF106"/>
    <mergeCell ref="EG103:ES103"/>
    <mergeCell ref="A104:BW104"/>
    <mergeCell ref="BX104:CE104"/>
    <mergeCell ref="CF104:CR104"/>
    <mergeCell ref="CT104:DF104"/>
    <mergeCell ref="DG104:DS104"/>
    <mergeCell ref="DT104:EF104"/>
    <mergeCell ref="EG104:ES104"/>
    <mergeCell ref="A103:BW103"/>
    <mergeCell ref="BX103:CE103"/>
    <mergeCell ref="CF103:CR103"/>
    <mergeCell ref="CT103:DF103"/>
    <mergeCell ref="DG103:DS103"/>
    <mergeCell ref="DT103:EF103"/>
    <mergeCell ref="EG101:ES101"/>
    <mergeCell ref="A102:BW102"/>
    <mergeCell ref="BX102:CE102"/>
    <mergeCell ref="CF102:CR102"/>
    <mergeCell ref="CT102:DF102"/>
    <mergeCell ref="DG102:DS102"/>
    <mergeCell ref="DT102:EF102"/>
    <mergeCell ref="EG102:ES102"/>
    <mergeCell ref="A101:BW101"/>
    <mergeCell ref="BX101:CE101"/>
    <mergeCell ref="CF101:CR101"/>
    <mergeCell ref="CT101:DF101"/>
    <mergeCell ref="DG101:DS101"/>
    <mergeCell ref="DT101:EF101"/>
    <mergeCell ref="EG99:ES99"/>
    <mergeCell ref="A100:BW100"/>
    <mergeCell ref="BX100:CE100"/>
    <mergeCell ref="CF100:CR100"/>
    <mergeCell ref="CT100:DF100"/>
    <mergeCell ref="DG100:DS100"/>
    <mergeCell ref="DT100:EF100"/>
    <mergeCell ref="EG100:ES100"/>
    <mergeCell ref="A99:BW99"/>
    <mergeCell ref="BX99:CE99"/>
    <mergeCell ref="CF99:CR99"/>
    <mergeCell ref="CT99:DF99"/>
    <mergeCell ref="DG99:DS99"/>
    <mergeCell ref="DT99:EF99"/>
    <mergeCell ref="EG97:ES97"/>
    <mergeCell ref="A98:BW98"/>
    <mergeCell ref="BX98:CE98"/>
    <mergeCell ref="CF98:CR98"/>
    <mergeCell ref="CT98:DF98"/>
    <mergeCell ref="DG98:DS98"/>
    <mergeCell ref="DT98:EF98"/>
    <mergeCell ref="EG98:ES98"/>
    <mergeCell ref="A97:BW97"/>
    <mergeCell ref="BX97:CE97"/>
    <mergeCell ref="CF97:CR97"/>
    <mergeCell ref="CT97:DF97"/>
    <mergeCell ref="DG97:DS97"/>
    <mergeCell ref="DT97:EF97"/>
    <mergeCell ref="EG95:ES95"/>
    <mergeCell ref="A96:BW96"/>
    <mergeCell ref="BX96:CE96"/>
    <mergeCell ref="CF96:CR96"/>
    <mergeCell ref="CT96:DF96"/>
    <mergeCell ref="DG96:DS96"/>
    <mergeCell ref="DT96:EF96"/>
    <mergeCell ref="EG96:ES96"/>
    <mergeCell ref="A95:BW95"/>
    <mergeCell ref="BX95:CE95"/>
    <mergeCell ref="CF95:CR95"/>
    <mergeCell ref="CT95:DF95"/>
    <mergeCell ref="DG95:DS95"/>
    <mergeCell ref="DT95:EF95"/>
    <mergeCell ref="EG93:ES93"/>
    <mergeCell ref="A94:BW94"/>
    <mergeCell ref="BX94:CE94"/>
    <mergeCell ref="CF94:CR94"/>
    <mergeCell ref="CT94:DF94"/>
    <mergeCell ref="DG94:DS94"/>
    <mergeCell ref="DT94:EF94"/>
    <mergeCell ref="EG94:ES94"/>
    <mergeCell ref="A93:BW93"/>
    <mergeCell ref="BX93:CE93"/>
    <mergeCell ref="CF93:CR93"/>
    <mergeCell ref="CT93:DF93"/>
    <mergeCell ref="DG93:DS93"/>
    <mergeCell ref="DT93:EF93"/>
    <mergeCell ref="EG91:ES91"/>
    <mergeCell ref="A92:BW92"/>
    <mergeCell ref="BX92:CE92"/>
    <mergeCell ref="CF92:CR92"/>
    <mergeCell ref="CT92:DF92"/>
    <mergeCell ref="DG92:DS92"/>
    <mergeCell ref="DT92:EF92"/>
    <mergeCell ref="EG92:ES92"/>
    <mergeCell ref="A91:BW91"/>
    <mergeCell ref="BX91:CE91"/>
    <mergeCell ref="CF91:CR91"/>
    <mergeCell ref="CT91:DF91"/>
    <mergeCell ref="DG91:DS91"/>
    <mergeCell ref="DT91:EF91"/>
    <mergeCell ref="EG89:ES89"/>
    <mergeCell ref="A90:BW90"/>
    <mergeCell ref="BX90:CE90"/>
    <mergeCell ref="CF90:CR90"/>
    <mergeCell ref="CT90:DF90"/>
    <mergeCell ref="DG90:DS90"/>
    <mergeCell ref="DT90:EF90"/>
    <mergeCell ref="EG90:ES90"/>
    <mergeCell ref="A89:BW89"/>
    <mergeCell ref="BX89:CE89"/>
    <mergeCell ref="CF89:CR89"/>
    <mergeCell ref="CT89:DF89"/>
    <mergeCell ref="DG89:DS89"/>
    <mergeCell ref="DT89:EF89"/>
    <mergeCell ref="EG87:ES87"/>
    <mergeCell ref="A88:BW88"/>
    <mergeCell ref="BX88:CE88"/>
    <mergeCell ref="CF88:CR88"/>
    <mergeCell ref="CT88:DF88"/>
    <mergeCell ref="DG88:DS88"/>
    <mergeCell ref="DT88:EF88"/>
    <mergeCell ref="EG88:ES88"/>
    <mergeCell ref="A87:BW87"/>
    <mergeCell ref="BX87:CE87"/>
    <mergeCell ref="CF87:CR87"/>
    <mergeCell ref="CT87:DF87"/>
    <mergeCell ref="DG87:DS87"/>
    <mergeCell ref="DT87:EF87"/>
    <mergeCell ref="EG85:ES85"/>
    <mergeCell ref="A86:BW86"/>
    <mergeCell ref="BX86:CE86"/>
    <mergeCell ref="CF86:CR86"/>
    <mergeCell ref="CT86:DF86"/>
    <mergeCell ref="DG86:DS86"/>
    <mergeCell ref="DT86:EF86"/>
    <mergeCell ref="EG86:ES86"/>
    <mergeCell ref="A85:BW85"/>
    <mergeCell ref="BX85:CE85"/>
    <mergeCell ref="CF85:CR85"/>
    <mergeCell ref="CT85:DF85"/>
    <mergeCell ref="DG85:DS85"/>
    <mergeCell ref="DT85:EF85"/>
    <mergeCell ref="EG83:ES83"/>
    <mergeCell ref="A84:BW84"/>
    <mergeCell ref="BX84:CE84"/>
    <mergeCell ref="CF84:CR84"/>
    <mergeCell ref="CT84:DF84"/>
    <mergeCell ref="DG84:DS84"/>
    <mergeCell ref="DT84:EF84"/>
    <mergeCell ref="EG84:ES84"/>
    <mergeCell ref="A83:BW83"/>
    <mergeCell ref="BX83:CE83"/>
    <mergeCell ref="CF83:CR83"/>
    <mergeCell ref="CT83:DF83"/>
    <mergeCell ref="DG83:DS83"/>
    <mergeCell ref="DT83:EF83"/>
    <mergeCell ref="EG81:ES81"/>
    <mergeCell ref="A82:BW82"/>
    <mergeCell ref="BX82:CE82"/>
    <mergeCell ref="CF82:CR82"/>
    <mergeCell ref="CT82:DF82"/>
    <mergeCell ref="DG82:DS82"/>
    <mergeCell ref="DT82:EF82"/>
    <mergeCell ref="EG82:ES82"/>
    <mergeCell ref="A81:BW81"/>
    <mergeCell ref="BX81:CE81"/>
    <mergeCell ref="CF81:CR81"/>
    <mergeCell ref="CT81:DF81"/>
    <mergeCell ref="DG81:DS81"/>
    <mergeCell ref="DT81:EF81"/>
    <mergeCell ref="EG79:ES79"/>
    <mergeCell ref="A80:BW80"/>
    <mergeCell ref="BX80:CE80"/>
    <mergeCell ref="CF80:CR80"/>
    <mergeCell ref="CT80:DF80"/>
    <mergeCell ref="DG80:DS80"/>
    <mergeCell ref="DT80:EF80"/>
    <mergeCell ref="EG80:ES80"/>
    <mergeCell ref="A79:BW79"/>
    <mergeCell ref="BX79:CE79"/>
    <mergeCell ref="CF79:CR79"/>
    <mergeCell ref="CT79:DF79"/>
    <mergeCell ref="DG79:DS79"/>
    <mergeCell ref="DT79:EF79"/>
    <mergeCell ref="EG77:ES77"/>
    <mergeCell ref="A78:BW78"/>
    <mergeCell ref="BX78:CE78"/>
    <mergeCell ref="CF78:CR78"/>
    <mergeCell ref="CT78:DF78"/>
    <mergeCell ref="DG78:DS78"/>
    <mergeCell ref="DT78:EF78"/>
    <mergeCell ref="EG78:ES78"/>
    <mergeCell ref="A77:BW77"/>
    <mergeCell ref="BX77:CE77"/>
    <mergeCell ref="CF77:CR77"/>
    <mergeCell ref="CT77:DF77"/>
    <mergeCell ref="DG77:DS77"/>
    <mergeCell ref="DT77:EF77"/>
    <mergeCell ref="EG75:ES75"/>
    <mergeCell ref="A76:BW76"/>
    <mergeCell ref="BX76:CE76"/>
    <mergeCell ref="CF76:CR76"/>
    <mergeCell ref="CT76:DF76"/>
    <mergeCell ref="DG76:DS76"/>
    <mergeCell ref="DT76:EF76"/>
    <mergeCell ref="EG76:ES76"/>
    <mergeCell ref="A75:BW75"/>
    <mergeCell ref="BX75:CE75"/>
    <mergeCell ref="CF75:CR75"/>
    <mergeCell ref="CT75:DF75"/>
    <mergeCell ref="DG75:DS75"/>
    <mergeCell ref="DT75:EF75"/>
    <mergeCell ref="EG73:ES73"/>
    <mergeCell ref="A74:BW74"/>
    <mergeCell ref="BX74:CE74"/>
    <mergeCell ref="CF74:CR74"/>
    <mergeCell ref="CT74:DF74"/>
    <mergeCell ref="DG74:DS74"/>
    <mergeCell ref="DT74:EF74"/>
    <mergeCell ref="EG74:ES74"/>
    <mergeCell ref="A73:BW73"/>
    <mergeCell ref="BX73:CE73"/>
    <mergeCell ref="CF73:CR73"/>
    <mergeCell ref="CT73:DF73"/>
    <mergeCell ref="DG73:DS73"/>
    <mergeCell ref="DT73:EF73"/>
    <mergeCell ref="EG71:ES71"/>
    <mergeCell ref="A72:BW72"/>
    <mergeCell ref="BX72:CE72"/>
    <mergeCell ref="CF72:CR72"/>
    <mergeCell ref="CT72:DF72"/>
    <mergeCell ref="DG72:DS72"/>
    <mergeCell ref="DT72:EF72"/>
    <mergeCell ref="EG72:ES72"/>
    <mergeCell ref="A71:BW71"/>
    <mergeCell ref="BX71:CE71"/>
    <mergeCell ref="CF71:CR71"/>
    <mergeCell ref="CT71:DF71"/>
    <mergeCell ref="DG71:DS71"/>
    <mergeCell ref="DT71:EF71"/>
    <mergeCell ref="EG69:ES69"/>
    <mergeCell ref="A70:BW70"/>
    <mergeCell ref="BX70:CE70"/>
    <mergeCell ref="CF70:CR70"/>
    <mergeCell ref="CT70:DF70"/>
    <mergeCell ref="DG70:DS70"/>
    <mergeCell ref="DT70:EF70"/>
    <mergeCell ref="EG70:ES70"/>
    <mergeCell ref="A69:BW69"/>
    <mergeCell ref="BX69:CE69"/>
    <mergeCell ref="CF69:CR69"/>
    <mergeCell ref="CT69:DF69"/>
    <mergeCell ref="DG69:DS69"/>
    <mergeCell ref="DT69:EF69"/>
    <mergeCell ref="EG67:ES67"/>
    <mergeCell ref="A68:BW68"/>
    <mergeCell ref="BX68:CE68"/>
    <mergeCell ref="CF68:CR68"/>
    <mergeCell ref="CT68:DF68"/>
    <mergeCell ref="DG68:DS68"/>
    <mergeCell ref="DT68:EF68"/>
    <mergeCell ref="EG68:ES68"/>
    <mergeCell ref="A67:BW67"/>
    <mergeCell ref="BX67:CE67"/>
    <mergeCell ref="CF67:CR67"/>
    <mergeCell ref="CT67:DF67"/>
    <mergeCell ref="DG67:DS67"/>
    <mergeCell ref="DT67:EF67"/>
    <mergeCell ref="EG65:ES65"/>
    <mergeCell ref="A66:BW66"/>
    <mergeCell ref="BX66:CE66"/>
    <mergeCell ref="CF66:CR66"/>
    <mergeCell ref="CT66:DF66"/>
    <mergeCell ref="DG66:DS66"/>
    <mergeCell ref="DT66:EF66"/>
    <mergeCell ref="EG66:ES66"/>
    <mergeCell ref="A65:BW65"/>
    <mergeCell ref="BX65:CE65"/>
    <mergeCell ref="CF65:CR65"/>
    <mergeCell ref="CT65:DF65"/>
    <mergeCell ref="DG65:DS65"/>
    <mergeCell ref="DT65:EF65"/>
    <mergeCell ref="EG63:ES63"/>
    <mergeCell ref="A64:BW64"/>
    <mergeCell ref="BX64:CE64"/>
    <mergeCell ref="CF64:CR64"/>
    <mergeCell ref="CT64:DF64"/>
    <mergeCell ref="DG64:DS64"/>
    <mergeCell ref="DT64:EF64"/>
    <mergeCell ref="EG64:ES64"/>
    <mergeCell ref="A63:BW63"/>
    <mergeCell ref="BX63:CE63"/>
    <mergeCell ref="CF63:CR63"/>
    <mergeCell ref="CT63:DF63"/>
    <mergeCell ref="DG63:DS63"/>
    <mergeCell ref="DT63:EF63"/>
    <mergeCell ref="EG61:ES61"/>
    <mergeCell ref="A62:BW62"/>
    <mergeCell ref="BX62:CE62"/>
    <mergeCell ref="CF62:CR62"/>
    <mergeCell ref="CT62:DF62"/>
    <mergeCell ref="DG62:DS62"/>
    <mergeCell ref="DT62:EF62"/>
    <mergeCell ref="EG62:ES62"/>
    <mergeCell ref="A61:BW61"/>
    <mergeCell ref="BX61:CE61"/>
    <mergeCell ref="CF61:CR61"/>
    <mergeCell ref="CT61:DF61"/>
    <mergeCell ref="DG61:DS61"/>
    <mergeCell ref="DT61:EF61"/>
    <mergeCell ref="EG59:ES59"/>
    <mergeCell ref="A60:BW60"/>
    <mergeCell ref="BX60:CE60"/>
    <mergeCell ref="CF60:CR60"/>
    <mergeCell ref="CT60:DF60"/>
    <mergeCell ref="DG60:DS60"/>
    <mergeCell ref="DT60:EF60"/>
    <mergeCell ref="EG60:ES60"/>
    <mergeCell ref="A59:BW59"/>
    <mergeCell ref="BX59:CE59"/>
    <mergeCell ref="CF59:CR59"/>
    <mergeCell ref="CT59:DF59"/>
    <mergeCell ref="DG59:DS59"/>
    <mergeCell ref="DT59:EF59"/>
    <mergeCell ref="EG57:ES57"/>
    <mergeCell ref="A58:BW58"/>
    <mergeCell ref="BX58:CE58"/>
    <mergeCell ref="CF58:CR58"/>
    <mergeCell ref="CT58:DF58"/>
    <mergeCell ref="DG58:DS58"/>
    <mergeCell ref="DT58:EF58"/>
    <mergeCell ref="EG58:ES58"/>
    <mergeCell ref="A57:BW57"/>
    <mergeCell ref="BX57:CE57"/>
    <mergeCell ref="CF57:CR57"/>
    <mergeCell ref="CT57:DF57"/>
    <mergeCell ref="DG57:DS57"/>
    <mergeCell ref="DT57:EF57"/>
    <mergeCell ref="EG55:ES55"/>
    <mergeCell ref="A56:BW56"/>
    <mergeCell ref="BX56:CE56"/>
    <mergeCell ref="CF56:CR56"/>
    <mergeCell ref="CT56:DF56"/>
    <mergeCell ref="DG56:DS56"/>
    <mergeCell ref="DT56:EF56"/>
    <mergeCell ref="EG56:ES56"/>
    <mergeCell ref="A55:BW55"/>
    <mergeCell ref="BX55:CE55"/>
    <mergeCell ref="CF55:CR55"/>
    <mergeCell ref="CT55:DF55"/>
    <mergeCell ref="DG55:DS55"/>
    <mergeCell ref="DT55:EF55"/>
    <mergeCell ref="EG53:ES53"/>
    <mergeCell ref="A54:BW54"/>
    <mergeCell ref="BX54:CE54"/>
    <mergeCell ref="CF54:CR54"/>
    <mergeCell ref="CT54:DF54"/>
    <mergeCell ref="DG54:DS54"/>
    <mergeCell ref="DT54:EF54"/>
    <mergeCell ref="EG54:ES54"/>
    <mergeCell ref="A53:BW53"/>
    <mergeCell ref="BX53:CE53"/>
    <mergeCell ref="CF53:CR53"/>
    <mergeCell ref="CT53:DF53"/>
    <mergeCell ref="DG53:DS53"/>
    <mergeCell ref="DT53:EF53"/>
    <mergeCell ref="EG51:ES51"/>
    <mergeCell ref="A52:BW52"/>
    <mergeCell ref="BX52:CE52"/>
    <mergeCell ref="CF52:CR52"/>
    <mergeCell ref="CT52:DF52"/>
    <mergeCell ref="DG52:DS52"/>
    <mergeCell ref="DT52:EF52"/>
    <mergeCell ref="EG52:ES52"/>
    <mergeCell ref="A51:BW51"/>
    <mergeCell ref="BX51:CE51"/>
    <mergeCell ref="CF51:CR51"/>
    <mergeCell ref="CT51:DF51"/>
    <mergeCell ref="DG51:DS51"/>
    <mergeCell ref="DT51:EF51"/>
    <mergeCell ref="EG49:ES49"/>
    <mergeCell ref="A50:BW50"/>
    <mergeCell ref="BX50:CE50"/>
    <mergeCell ref="CF50:CR50"/>
    <mergeCell ref="CT50:DF50"/>
    <mergeCell ref="DG50:DS50"/>
    <mergeCell ref="DT50:EF50"/>
    <mergeCell ref="EG50:ES50"/>
    <mergeCell ref="A49:BW49"/>
    <mergeCell ref="BX49:CE49"/>
    <mergeCell ref="CF49:CR49"/>
    <mergeCell ref="CT49:DF49"/>
    <mergeCell ref="DG49:DS49"/>
    <mergeCell ref="DT49:EF49"/>
    <mergeCell ref="EG47:ES47"/>
    <mergeCell ref="A48:BW48"/>
    <mergeCell ref="BX48:CE48"/>
    <mergeCell ref="CF48:CR48"/>
    <mergeCell ref="CT48:DF48"/>
    <mergeCell ref="DG48:DS48"/>
    <mergeCell ref="DT48:EF48"/>
    <mergeCell ref="EG48:ES48"/>
    <mergeCell ref="A47:BW47"/>
    <mergeCell ref="BX47:CE47"/>
    <mergeCell ref="CF47:CR47"/>
    <mergeCell ref="CT47:DF47"/>
    <mergeCell ref="DG47:DS47"/>
    <mergeCell ref="DT47:EF47"/>
    <mergeCell ref="EG45:ES45"/>
    <mergeCell ref="A46:BW46"/>
    <mergeCell ref="BX46:CE46"/>
    <mergeCell ref="CF46:CR46"/>
    <mergeCell ref="CT46:DF46"/>
    <mergeCell ref="DG46:DS46"/>
    <mergeCell ref="DT46:EF46"/>
    <mergeCell ref="EG46:ES46"/>
    <mergeCell ref="A45:BW45"/>
    <mergeCell ref="BX45:CE45"/>
    <mergeCell ref="CF45:CR45"/>
    <mergeCell ref="CT45:DF45"/>
    <mergeCell ref="DG45:DS45"/>
    <mergeCell ref="DT45:EF45"/>
    <mergeCell ref="EG43:ES43"/>
    <mergeCell ref="A44:BW44"/>
    <mergeCell ref="BX44:CE44"/>
    <mergeCell ref="CF44:CR44"/>
    <mergeCell ref="CT44:DF44"/>
    <mergeCell ref="DG44:DS44"/>
    <mergeCell ref="DT44:EF44"/>
    <mergeCell ref="EG44:ES44"/>
    <mergeCell ref="A43:BW43"/>
    <mergeCell ref="BX43:CE43"/>
    <mergeCell ref="CF43:CR43"/>
    <mergeCell ref="CT43:DF43"/>
    <mergeCell ref="DG43:DS43"/>
    <mergeCell ref="DT43:EF43"/>
    <mergeCell ref="EG41:ES41"/>
    <mergeCell ref="A42:BW42"/>
    <mergeCell ref="BX42:CE42"/>
    <mergeCell ref="CF42:CR42"/>
    <mergeCell ref="CT42:DF42"/>
    <mergeCell ref="DG42:DS42"/>
    <mergeCell ref="DT42:EF42"/>
    <mergeCell ref="EG42:ES42"/>
    <mergeCell ref="A41:BW41"/>
    <mergeCell ref="BX41:CE41"/>
    <mergeCell ref="CF41:CR41"/>
    <mergeCell ref="CT41:DF41"/>
    <mergeCell ref="DG41:DS41"/>
    <mergeCell ref="DT41:EF41"/>
    <mergeCell ref="EG39:ES39"/>
    <mergeCell ref="A40:BW40"/>
    <mergeCell ref="BX40:CE40"/>
    <mergeCell ref="CF40:CR40"/>
    <mergeCell ref="CT40:DF40"/>
    <mergeCell ref="DG40:DS40"/>
    <mergeCell ref="DT40:EF40"/>
    <mergeCell ref="EG40:ES40"/>
    <mergeCell ref="A39:BW39"/>
    <mergeCell ref="BX39:CE39"/>
    <mergeCell ref="CF39:CR39"/>
    <mergeCell ref="CT39:DF39"/>
    <mergeCell ref="DG39:DS39"/>
    <mergeCell ref="DT39:EF39"/>
    <mergeCell ref="EG37:ES37"/>
    <mergeCell ref="A38:BW38"/>
    <mergeCell ref="BX38:CE38"/>
    <mergeCell ref="CF38:CR38"/>
    <mergeCell ref="CT38:DF38"/>
    <mergeCell ref="DG38:DS38"/>
    <mergeCell ref="DT38:EF38"/>
    <mergeCell ref="EG38:ES38"/>
    <mergeCell ref="A37:BW37"/>
    <mergeCell ref="BX37:CE37"/>
    <mergeCell ref="CF37:CR37"/>
    <mergeCell ref="CT37:DF37"/>
    <mergeCell ref="DG37:DS37"/>
    <mergeCell ref="DT37:EF37"/>
    <mergeCell ref="EG34:ES34"/>
    <mergeCell ref="A35:BW35"/>
    <mergeCell ref="BX35:CE36"/>
    <mergeCell ref="CF35:CR36"/>
    <mergeCell ref="CS35:CS36"/>
    <mergeCell ref="CT35:DF36"/>
    <mergeCell ref="DG35:DS36"/>
    <mergeCell ref="DT35:EF36"/>
    <mergeCell ref="EG35:ES36"/>
    <mergeCell ref="A36:BW36"/>
    <mergeCell ref="A34:BW34"/>
    <mergeCell ref="BX34:CE34"/>
    <mergeCell ref="CF34:CR34"/>
    <mergeCell ref="CT34:DF34"/>
    <mergeCell ref="DG34:DS34"/>
    <mergeCell ref="DT34:EF34"/>
    <mergeCell ref="EG32:ES32"/>
    <mergeCell ref="A33:BW33"/>
    <mergeCell ref="BX33:CE33"/>
    <mergeCell ref="CF33:CR33"/>
    <mergeCell ref="CT33:DF33"/>
    <mergeCell ref="DG33:DS33"/>
    <mergeCell ref="DT33:EF33"/>
    <mergeCell ref="EG33:ES33"/>
    <mergeCell ref="A32:BW32"/>
    <mergeCell ref="BX32:CE32"/>
    <mergeCell ref="CF32:CR32"/>
    <mergeCell ref="CT32:DF32"/>
    <mergeCell ref="DG32:DS32"/>
    <mergeCell ref="DT32:EF32"/>
    <mergeCell ref="EG30:ES30"/>
    <mergeCell ref="A31:BW31"/>
    <mergeCell ref="BX31:CE31"/>
    <mergeCell ref="CF31:CR31"/>
    <mergeCell ref="CT31:DF31"/>
    <mergeCell ref="DG31:DS31"/>
    <mergeCell ref="DT31:EF31"/>
    <mergeCell ref="EG31:ES31"/>
    <mergeCell ref="A30:BW30"/>
    <mergeCell ref="BX30:CE30"/>
    <mergeCell ref="CF30:CR30"/>
    <mergeCell ref="CT30:DF30"/>
    <mergeCell ref="DG30:DS30"/>
    <mergeCell ref="DT30:EF30"/>
    <mergeCell ref="EG28:ES28"/>
    <mergeCell ref="A29:BW29"/>
    <mergeCell ref="BX29:CE29"/>
    <mergeCell ref="CF29:CR29"/>
    <mergeCell ref="CT29:DF29"/>
    <mergeCell ref="DG29:DS29"/>
    <mergeCell ref="DT29:EF29"/>
    <mergeCell ref="EG29:ES29"/>
    <mergeCell ref="A28:BW28"/>
    <mergeCell ref="BX28:CE28"/>
    <mergeCell ref="CF28:CR28"/>
    <mergeCell ref="CT28:DF28"/>
    <mergeCell ref="DG28:DS28"/>
    <mergeCell ref="DT28:EF28"/>
    <mergeCell ref="EG26:ES26"/>
    <mergeCell ref="A27:BW27"/>
    <mergeCell ref="BX27:CE27"/>
    <mergeCell ref="CF27:CQ27"/>
    <mergeCell ref="CT27:DE27"/>
    <mergeCell ref="DG27:DS27"/>
    <mergeCell ref="DT27:EF27"/>
    <mergeCell ref="EG27:ES27"/>
    <mergeCell ref="A26:BW26"/>
    <mergeCell ref="BX26:CE26"/>
    <mergeCell ref="CF26:CQ26"/>
    <mergeCell ref="CT26:DE26"/>
    <mergeCell ref="DG26:DS26"/>
    <mergeCell ref="DT26:EF26"/>
    <mergeCell ref="EG24:ES24"/>
    <mergeCell ref="A25:BW25"/>
    <mergeCell ref="BX25:CE25"/>
    <mergeCell ref="CF25:CQ25"/>
    <mergeCell ref="CT25:DE25"/>
    <mergeCell ref="DG25:DS25"/>
    <mergeCell ref="DT25:EF25"/>
    <mergeCell ref="EG25:ES25"/>
    <mergeCell ref="A24:BW24"/>
    <mergeCell ref="BX24:CE24"/>
    <mergeCell ref="CF24:CR24"/>
    <mergeCell ref="CT24:DF24"/>
    <mergeCell ref="DG24:DS24"/>
    <mergeCell ref="DT24:EF24"/>
    <mergeCell ref="EG22:ES22"/>
    <mergeCell ref="A23:BW23"/>
    <mergeCell ref="BX23:CE23"/>
    <mergeCell ref="CF23:CR23"/>
    <mergeCell ref="CT23:DF23"/>
    <mergeCell ref="DG23:DS23"/>
    <mergeCell ref="DT23:EF23"/>
    <mergeCell ref="EG23:ES23"/>
    <mergeCell ref="A22:BW22"/>
    <mergeCell ref="BX22:CE22"/>
    <mergeCell ref="CF22:CR22"/>
    <mergeCell ref="CT22:DF22"/>
    <mergeCell ref="DG22:DS22"/>
    <mergeCell ref="DT22:EF22"/>
    <mergeCell ref="EG20:ES20"/>
    <mergeCell ref="A21:BW21"/>
    <mergeCell ref="BX21:CE21"/>
    <mergeCell ref="CF21:CR21"/>
    <mergeCell ref="CT21:DF21"/>
    <mergeCell ref="DG21:DS21"/>
    <mergeCell ref="DT21:EF21"/>
    <mergeCell ref="EG21:ES21"/>
    <mergeCell ref="A20:BW20"/>
    <mergeCell ref="BX20:CE20"/>
    <mergeCell ref="CF20:CR20"/>
    <mergeCell ref="CT20:DF20"/>
    <mergeCell ref="DG20:DS20"/>
    <mergeCell ref="DT20:EF20"/>
    <mergeCell ref="EG18:ES18"/>
    <mergeCell ref="A19:BW19"/>
    <mergeCell ref="BX19:CE19"/>
    <mergeCell ref="CF19:CR19"/>
    <mergeCell ref="CT19:DF19"/>
    <mergeCell ref="DG19:DS19"/>
    <mergeCell ref="DT19:EF19"/>
    <mergeCell ref="EG19:ES19"/>
    <mergeCell ref="A18:BW18"/>
    <mergeCell ref="BX18:CE18"/>
    <mergeCell ref="CF18:CR18"/>
    <mergeCell ref="CT18:DF18"/>
    <mergeCell ref="DG18:DS18"/>
    <mergeCell ref="DT18:EF18"/>
    <mergeCell ref="EG16:ES16"/>
    <mergeCell ref="A17:BW17"/>
    <mergeCell ref="BX17:CE17"/>
    <mergeCell ref="CF17:CR17"/>
    <mergeCell ref="CT17:DF17"/>
    <mergeCell ref="DG17:DS17"/>
    <mergeCell ref="DT17:EF17"/>
    <mergeCell ref="EG17:ES17"/>
    <mergeCell ref="A16:BW16"/>
    <mergeCell ref="BX16:CE16"/>
    <mergeCell ref="CF16:CR16"/>
    <mergeCell ref="CT16:DF16"/>
    <mergeCell ref="DG16:DS16"/>
    <mergeCell ref="DT16:EF16"/>
    <mergeCell ref="EG14:ES14"/>
    <mergeCell ref="A15:BW15"/>
    <mergeCell ref="BX15:CE15"/>
    <mergeCell ref="CF15:CR15"/>
    <mergeCell ref="CT15:DF15"/>
    <mergeCell ref="DG15:DS15"/>
    <mergeCell ref="DT15:EF15"/>
    <mergeCell ref="EG15:ES15"/>
    <mergeCell ref="A14:BW14"/>
    <mergeCell ref="BX14:CE14"/>
    <mergeCell ref="CF14:CR14"/>
    <mergeCell ref="CT14:DF14"/>
    <mergeCell ref="DG14:DS14"/>
    <mergeCell ref="DT14:EF14"/>
    <mergeCell ref="EG12:ES12"/>
    <mergeCell ref="A13:BW13"/>
    <mergeCell ref="BX13:CE13"/>
    <mergeCell ref="CF13:CR13"/>
    <mergeCell ref="CT13:DF13"/>
    <mergeCell ref="DG13:DS13"/>
    <mergeCell ref="DT13:EF13"/>
    <mergeCell ref="EG13:ES13"/>
    <mergeCell ref="A12:BW12"/>
    <mergeCell ref="BX12:CE12"/>
    <mergeCell ref="CF12:CR12"/>
    <mergeCell ref="CT12:DF12"/>
    <mergeCell ref="DG12:DS12"/>
    <mergeCell ref="DT12:EF12"/>
    <mergeCell ref="EG10:ES10"/>
    <mergeCell ref="A11:BW11"/>
    <mergeCell ref="BX11:CE11"/>
    <mergeCell ref="CF11:CR11"/>
    <mergeCell ref="CT11:DF11"/>
    <mergeCell ref="DG11:DS11"/>
    <mergeCell ref="DT11:EF11"/>
    <mergeCell ref="EG11:ES11"/>
    <mergeCell ref="A10:BW10"/>
    <mergeCell ref="BX10:CE10"/>
    <mergeCell ref="CF10:CR10"/>
    <mergeCell ref="CT10:DF10"/>
    <mergeCell ref="DG10:DS10"/>
    <mergeCell ref="DT10:EF10"/>
    <mergeCell ref="EG8:ES8"/>
    <mergeCell ref="A9:BW9"/>
    <mergeCell ref="BX9:CE9"/>
    <mergeCell ref="CF9:CR9"/>
    <mergeCell ref="CT9:DF9"/>
    <mergeCell ref="DG9:DS9"/>
    <mergeCell ref="DT9:EF9"/>
    <mergeCell ref="EG9:ES9"/>
    <mergeCell ref="A8:BW8"/>
    <mergeCell ref="BX8:CE8"/>
    <mergeCell ref="CF8:CR8"/>
    <mergeCell ref="CT8:DF8"/>
    <mergeCell ref="DG8:DS8"/>
    <mergeCell ref="DT8:EF8"/>
    <mergeCell ref="EG6:ES6"/>
    <mergeCell ref="A7:BW7"/>
    <mergeCell ref="BX7:CE7"/>
    <mergeCell ref="CF7:CR7"/>
    <mergeCell ref="CT7:DF7"/>
    <mergeCell ref="DG7:DS7"/>
    <mergeCell ref="DT7:EF7"/>
    <mergeCell ref="EG7:ES7"/>
    <mergeCell ref="A6:BW6"/>
    <mergeCell ref="BX6:CE6"/>
    <mergeCell ref="CF6:CR6"/>
    <mergeCell ref="CT6:DF6"/>
    <mergeCell ref="DG6:DS6"/>
    <mergeCell ref="DT6:EF6"/>
    <mergeCell ref="A1:ES1"/>
    <mergeCell ref="A3:BW5"/>
    <mergeCell ref="BX3:CE5"/>
    <mergeCell ref="CF3:CR5"/>
    <mergeCell ref="CS3:CS5"/>
    <mergeCell ref="CT3:ES3"/>
    <mergeCell ref="CT4:DF5"/>
    <mergeCell ref="DG4:DS5"/>
    <mergeCell ref="DT4:EF5"/>
    <mergeCell ref="EG4:ES5"/>
  </mergeCells>
  <printOptions/>
  <pageMargins left="0.5905511811023623" right="0.5905511811023623" top="0.5905511811023623" bottom="0.5905511811023623" header="0.1968503937007874" footer="0.1968503937007874"/>
  <pageSetup fitToHeight="3" horizontalDpi="600" verticalDpi="600" orientation="landscape" paperSize="9" scale="7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40" max="150" man="1"/>
    <brk id="74" max="15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B107"/>
  <sheetViews>
    <sheetView view="pageBreakPreview" zoomScale="110" zoomScaleSheetLayoutView="110" zoomScalePageLayoutView="0" workbookViewId="0" topLeftCell="A1">
      <selection activeCell="A34" sqref="A34:BW34"/>
    </sheetView>
  </sheetViews>
  <sheetFormatPr defaultColWidth="0.875" defaultRowHeight="12.75"/>
  <cols>
    <col min="1" max="74" width="0.875" style="24" customWidth="1"/>
    <col min="75" max="75" width="19.625" style="24" customWidth="1"/>
    <col min="76" max="96" width="0.875" style="24" customWidth="1"/>
    <col min="97" max="97" width="8.25390625" style="24" customWidth="1"/>
    <col min="98" max="98" width="5.25390625" style="24" customWidth="1"/>
    <col min="99" max="109" width="0.875" style="24" customWidth="1"/>
    <col min="110" max="110" width="0.875" style="24" hidden="1" customWidth="1"/>
    <col min="111" max="122" width="0.875" style="24" customWidth="1"/>
    <col min="123" max="123" width="2.625" style="24" customWidth="1"/>
    <col min="124" max="148" width="0.875" style="24" customWidth="1"/>
    <col min="149" max="149" width="4.25390625" style="24" customWidth="1"/>
    <col min="150" max="152" width="0" style="24" hidden="1" customWidth="1"/>
    <col min="153" max="153" width="15.25390625" style="24" hidden="1" customWidth="1"/>
    <col min="154" max="154" width="10.625" style="24" hidden="1" customWidth="1"/>
    <col min="155" max="161" width="0.875" style="24" customWidth="1"/>
    <col min="162" max="162" width="10.875" style="24" bestFit="1" customWidth="1"/>
    <col min="163" max="164" width="0.875" style="24" customWidth="1"/>
    <col min="165" max="165" width="9.25390625" style="24" customWidth="1"/>
    <col min="166" max="16384" width="0.875" style="24" customWidth="1"/>
  </cols>
  <sheetData>
    <row r="1" spans="1:149" s="26" customFormat="1" ht="18.75" customHeight="1">
      <c r="A1" s="92" t="s">
        <v>29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  <c r="CC1" s="92"/>
      <c r="CD1" s="92"/>
      <c r="CE1" s="92"/>
      <c r="CF1" s="92"/>
      <c r="CG1" s="92"/>
      <c r="CH1" s="92"/>
      <c r="CI1" s="92"/>
      <c r="CJ1" s="92"/>
      <c r="CK1" s="92"/>
      <c r="CL1" s="92"/>
      <c r="CM1" s="92"/>
      <c r="CN1" s="92"/>
      <c r="CO1" s="92"/>
      <c r="CP1" s="92"/>
      <c r="CQ1" s="92"/>
      <c r="CR1" s="92"/>
      <c r="CS1" s="92"/>
      <c r="CT1" s="92"/>
      <c r="CU1" s="92"/>
      <c r="CV1" s="92"/>
      <c r="CW1" s="92"/>
      <c r="CX1" s="92"/>
      <c r="CY1" s="92"/>
      <c r="CZ1" s="92"/>
      <c r="DA1" s="92"/>
      <c r="DB1" s="92"/>
      <c r="DC1" s="92"/>
      <c r="DD1" s="92"/>
      <c r="DE1" s="92"/>
      <c r="DF1" s="92"/>
      <c r="DG1" s="92"/>
      <c r="DH1" s="92"/>
      <c r="DI1" s="92"/>
      <c r="DJ1" s="92"/>
      <c r="DK1" s="92"/>
      <c r="DL1" s="92"/>
      <c r="DM1" s="92"/>
      <c r="DN1" s="92"/>
      <c r="DO1" s="92"/>
      <c r="DP1" s="92"/>
      <c r="DQ1" s="92"/>
      <c r="DR1" s="92"/>
      <c r="DS1" s="92"/>
      <c r="DT1" s="92"/>
      <c r="DU1" s="92"/>
      <c r="DV1" s="92"/>
      <c r="DW1" s="92"/>
      <c r="DX1" s="92"/>
      <c r="DY1" s="92"/>
      <c r="DZ1" s="92"/>
      <c r="EA1" s="92"/>
      <c r="EB1" s="92"/>
      <c r="EC1" s="92"/>
      <c r="ED1" s="92"/>
      <c r="EE1" s="92"/>
      <c r="EF1" s="92"/>
      <c r="EG1" s="92"/>
      <c r="EH1" s="92"/>
      <c r="EI1" s="92"/>
      <c r="EJ1" s="92"/>
      <c r="EK1" s="92"/>
      <c r="EL1" s="92"/>
      <c r="EM1" s="92"/>
      <c r="EN1" s="92"/>
      <c r="EO1" s="92"/>
      <c r="EP1" s="92"/>
      <c r="EQ1" s="92"/>
      <c r="ER1" s="92"/>
      <c r="ES1" s="92"/>
    </row>
    <row r="2" ht="12" customHeight="1"/>
    <row r="3" spans="1:149" ht="11.25" customHeight="1">
      <c r="A3" s="93" t="s">
        <v>0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4" t="s">
        <v>1</v>
      </c>
      <c r="BY3" s="94"/>
      <c r="BZ3" s="94"/>
      <c r="CA3" s="94"/>
      <c r="CB3" s="94"/>
      <c r="CC3" s="94"/>
      <c r="CD3" s="94"/>
      <c r="CE3" s="94"/>
      <c r="CF3" s="94" t="s">
        <v>229</v>
      </c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 t="s">
        <v>279</v>
      </c>
      <c r="CT3" s="93" t="s">
        <v>349</v>
      </c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/>
      <c r="DJ3" s="93"/>
      <c r="DK3" s="93"/>
      <c r="DL3" s="93"/>
      <c r="DM3" s="93"/>
      <c r="DN3" s="93"/>
      <c r="DO3" s="93"/>
      <c r="DP3" s="93"/>
      <c r="DQ3" s="93"/>
      <c r="DR3" s="93"/>
      <c r="DS3" s="93"/>
      <c r="DT3" s="93"/>
      <c r="DU3" s="93"/>
      <c r="DV3" s="93"/>
      <c r="DW3" s="93"/>
      <c r="DX3" s="93"/>
      <c r="DY3" s="93"/>
      <c r="DZ3" s="93"/>
      <c r="EA3" s="93"/>
      <c r="EB3" s="93"/>
      <c r="EC3" s="93"/>
      <c r="ED3" s="93"/>
      <c r="EE3" s="93"/>
      <c r="EF3" s="93"/>
      <c r="EG3" s="93"/>
      <c r="EH3" s="93"/>
      <c r="EI3" s="93"/>
      <c r="EJ3" s="93"/>
      <c r="EK3" s="93"/>
      <c r="EL3" s="93"/>
      <c r="EM3" s="93"/>
      <c r="EN3" s="93"/>
      <c r="EO3" s="93"/>
      <c r="EP3" s="93"/>
      <c r="EQ3" s="93"/>
      <c r="ER3" s="93"/>
      <c r="ES3" s="93"/>
    </row>
    <row r="4" spans="1:149" ht="11.25" customHeight="1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 t="s">
        <v>230</v>
      </c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 t="s">
        <v>231</v>
      </c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 t="s">
        <v>232</v>
      </c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 t="s">
        <v>233</v>
      </c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</row>
    <row r="5" spans="1:149" ht="66.75" customHeight="1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</row>
    <row r="6" spans="1:149" ht="11.25">
      <c r="A6" s="90" t="s">
        <v>4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 t="s">
        <v>5</v>
      </c>
      <c r="BY6" s="90"/>
      <c r="BZ6" s="90"/>
      <c r="CA6" s="90"/>
      <c r="CB6" s="90"/>
      <c r="CC6" s="90"/>
      <c r="CD6" s="90"/>
      <c r="CE6" s="90"/>
      <c r="CF6" s="90" t="s">
        <v>6</v>
      </c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27"/>
      <c r="CT6" s="90" t="s">
        <v>7</v>
      </c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 t="s">
        <v>8</v>
      </c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 t="s">
        <v>9</v>
      </c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 t="s">
        <v>10</v>
      </c>
      <c r="EH6" s="90"/>
      <c r="EI6" s="90"/>
      <c r="EJ6" s="90"/>
      <c r="EK6" s="90"/>
      <c r="EL6" s="90"/>
      <c r="EM6" s="90"/>
      <c r="EN6" s="90"/>
      <c r="EO6" s="90"/>
      <c r="EP6" s="90"/>
      <c r="EQ6" s="90"/>
      <c r="ER6" s="90"/>
      <c r="ES6" s="90"/>
    </row>
    <row r="7" spans="1:149" s="26" customFormat="1" ht="12.75" customHeight="1">
      <c r="A7" s="99" t="s">
        <v>234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8" t="s">
        <v>30</v>
      </c>
      <c r="BY7" s="98"/>
      <c r="BZ7" s="98"/>
      <c r="CA7" s="98"/>
      <c r="CB7" s="98"/>
      <c r="CC7" s="98"/>
      <c r="CD7" s="98"/>
      <c r="CE7" s="98"/>
      <c r="CF7" s="98" t="s">
        <v>31</v>
      </c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28"/>
      <c r="CT7" s="89">
        <f>DG7+DT7+EG7</f>
        <v>0</v>
      </c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>
        <v>0</v>
      </c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>
        <f>0</f>
        <v>0</v>
      </c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>
        <f>0</f>
        <v>0</v>
      </c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</row>
    <row r="8" spans="1:149" ht="12.75" customHeight="1">
      <c r="A8" s="91" t="s">
        <v>235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67" t="s">
        <v>32</v>
      </c>
      <c r="BY8" s="67"/>
      <c r="BZ8" s="67"/>
      <c r="CA8" s="67"/>
      <c r="CB8" s="67"/>
      <c r="CC8" s="67"/>
      <c r="CD8" s="67"/>
      <c r="CE8" s="67"/>
      <c r="CF8" s="67" t="s">
        <v>31</v>
      </c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23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</row>
    <row r="9" spans="1:153" s="26" customFormat="1" ht="10.5">
      <c r="A9" s="99" t="s">
        <v>33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8" t="s">
        <v>34</v>
      </c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28"/>
      <c r="CT9" s="89">
        <f>DG9+DT9+EG9</f>
        <v>60134972.55</v>
      </c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>
        <f>DG15+DG24+DG28</f>
        <v>27156411.9</v>
      </c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>
        <f>DT15+DT24+DT28+DT34</f>
        <v>3715000</v>
      </c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>
        <f>EG10+EG15+EG24+EG99+EG37</f>
        <v>29263560.65</v>
      </c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W9" s="29"/>
    </row>
    <row r="10" spans="1:162" s="26" customFormat="1" ht="22.5" customHeight="1">
      <c r="A10" s="100" t="s">
        <v>35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98" t="s">
        <v>36</v>
      </c>
      <c r="BY10" s="98"/>
      <c r="BZ10" s="98"/>
      <c r="CA10" s="98"/>
      <c r="CB10" s="98"/>
      <c r="CC10" s="98"/>
      <c r="CD10" s="98"/>
      <c r="CE10" s="98"/>
      <c r="CF10" s="98" t="s">
        <v>37</v>
      </c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28"/>
      <c r="CT10" s="89">
        <f>EG10</f>
        <v>1580000</v>
      </c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>
        <v>0</v>
      </c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>
        <v>0</v>
      </c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>
        <f>EG12+EG13+EG14</f>
        <v>1580000</v>
      </c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W10" s="29"/>
      <c r="EX10" s="29"/>
      <c r="FF10" s="29">
        <f>EG7+EG9-EG41</f>
        <v>0</v>
      </c>
    </row>
    <row r="11" spans="1:149" ht="11.25">
      <c r="A11" s="102" t="s">
        <v>38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67" t="s">
        <v>39</v>
      </c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23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</row>
    <row r="12" spans="1:149" s="30" customFormat="1" ht="11.25">
      <c r="A12" s="102" t="s">
        <v>252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67" t="s">
        <v>39</v>
      </c>
      <c r="BY12" s="67"/>
      <c r="BZ12" s="67"/>
      <c r="CA12" s="67"/>
      <c r="CB12" s="67"/>
      <c r="CC12" s="67"/>
      <c r="CD12" s="67"/>
      <c r="CE12" s="67"/>
      <c r="CF12" s="67" t="s">
        <v>37</v>
      </c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23" t="s">
        <v>255</v>
      </c>
      <c r="CT12" s="68">
        <f>EG12</f>
        <v>1380000</v>
      </c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>
        <v>0</v>
      </c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>
        <v>0</v>
      </c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>
        <v>1380000</v>
      </c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</row>
    <row r="13" spans="1:149" s="30" customFormat="1" ht="11.25">
      <c r="A13" s="102" t="s">
        <v>253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67" t="s">
        <v>39</v>
      </c>
      <c r="BY13" s="67"/>
      <c r="BZ13" s="67"/>
      <c r="CA13" s="67"/>
      <c r="CB13" s="67"/>
      <c r="CC13" s="67"/>
      <c r="CD13" s="67"/>
      <c r="CE13" s="67"/>
      <c r="CF13" s="67" t="s">
        <v>37</v>
      </c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23" t="s">
        <v>256</v>
      </c>
      <c r="CT13" s="68">
        <f>EG13</f>
        <v>200000</v>
      </c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>
        <v>0</v>
      </c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>
        <v>0</v>
      </c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>
        <f>50000+20000+30000+50000+50000</f>
        <v>200000</v>
      </c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</row>
    <row r="14" spans="1:149" s="30" customFormat="1" ht="11.25">
      <c r="A14" s="102" t="s">
        <v>254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67" t="s">
        <v>39</v>
      </c>
      <c r="BY14" s="67"/>
      <c r="BZ14" s="67"/>
      <c r="CA14" s="67"/>
      <c r="CB14" s="67"/>
      <c r="CC14" s="67"/>
      <c r="CD14" s="67"/>
      <c r="CE14" s="67"/>
      <c r="CF14" s="67" t="s">
        <v>37</v>
      </c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23" t="s">
        <v>257</v>
      </c>
      <c r="CT14" s="68">
        <f>EG14</f>
        <v>0</v>
      </c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>
        <v>0</v>
      </c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>
        <v>0</v>
      </c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>
        <v>0</v>
      </c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</row>
    <row r="15" spans="1:149" s="26" customFormat="1" ht="10.5" customHeight="1">
      <c r="A15" s="100" t="s">
        <v>40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98" t="s">
        <v>41</v>
      </c>
      <c r="BY15" s="98"/>
      <c r="BZ15" s="98"/>
      <c r="CA15" s="98"/>
      <c r="CB15" s="98"/>
      <c r="CC15" s="98"/>
      <c r="CD15" s="98"/>
      <c r="CE15" s="98"/>
      <c r="CF15" s="98" t="s">
        <v>42</v>
      </c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28"/>
      <c r="CT15" s="89">
        <f>DG15+EG15</f>
        <v>55006165.55</v>
      </c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>
        <f>DG16</f>
        <v>27156411.9</v>
      </c>
      <c r="DH15" s="89"/>
      <c r="DI15" s="89"/>
      <c r="DJ15" s="89"/>
      <c r="DK15" s="89"/>
      <c r="DL15" s="89"/>
      <c r="DM15" s="89"/>
      <c r="DN15" s="89"/>
      <c r="DO15" s="89"/>
      <c r="DP15" s="89"/>
      <c r="DQ15" s="89"/>
      <c r="DR15" s="89"/>
      <c r="DS15" s="89"/>
      <c r="DT15" s="89">
        <v>0</v>
      </c>
      <c r="DU15" s="89"/>
      <c r="DV15" s="89"/>
      <c r="DW15" s="89"/>
      <c r="DX15" s="89"/>
      <c r="DY15" s="89"/>
      <c r="DZ15" s="89"/>
      <c r="EA15" s="89"/>
      <c r="EB15" s="89"/>
      <c r="EC15" s="89"/>
      <c r="ED15" s="89"/>
      <c r="EE15" s="89"/>
      <c r="EF15" s="89"/>
      <c r="EG15" s="89">
        <f>EG21+EG22+EG23</f>
        <v>27849753.65</v>
      </c>
      <c r="EH15" s="89"/>
      <c r="EI15" s="89"/>
      <c r="EJ15" s="89"/>
      <c r="EK15" s="89"/>
      <c r="EL15" s="89"/>
      <c r="EM15" s="89"/>
      <c r="EN15" s="89"/>
      <c r="EO15" s="89"/>
      <c r="EP15" s="89"/>
      <c r="EQ15" s="89"/>
      <c r="ER15" s="89"/>
      <c r="ES15" s="89"/>
    </row>
    <row r="16" spans="1:149" s="30" customFormat="1" ht="33.75" customHeight="1">
      <c r="A16" s="78" t="s">
        <v>320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67" t="s">
        <v>43</v>
      </c>
      <c r="BY16" s="67"/>
      <c r="BZ16" s="67"/>
      <c r="CA16" s="67"/>
      <c r="CB16" s="67"/>
      <c r="CC16" s="67"/>
      <c r="CD16" s="67"/>
      <c r="CE16" s="67"/>
      <c r="CF16" s="67" t="s">
        <v>42</v>
      </c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23" t="s">
        <v>78</v>
      </c>
      <c r="CT16" s="68">
        <f>DG16</f>
        <v>27156411.9</v>
      </c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>
        <f>DG17+DG18+DG19+DG20</f>
        <v>27156411.9</v>
      </c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>
        <v>0</v>
      </c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>
        <v>0</v>
      </c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</row>
    <row r="17" spans="1:149" s="30" customFormat="1" ht="22.5" customHeight="1">
      <c r="A17" s="78" t="s">
        <v>319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67"/>
      <c r="BY17" s="67"/>
      <c r="BZ17" s="67"/>
      <c r="CA17" s="67"/>
      <c r="CB17" s="67"/>
      <c r="CC17" s="67"/>
      <c r="CD17" s="67"/>
      <c r="CE17" s="67"/>
      <c r="CF17" s="67" t="s">
        <v>42</v>
      </c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23" t="s">
        <v>78</v>
      </c>
      <c r="CT17" s="68">
        <f>DG17</f>
        <v>8743602.32</v>
      </c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>
        <f>8676438.06+67164.26</f>
        <v>8743602.32</v>
      </c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>
        <v>0</v>
      </c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>
        <v>0</v>
      </c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</row>
    <row r="18" spans="1:149" s="30" customFormat="1" ht="17.25" customHeight="1">
      <c r="A18" s="78" t="s">
        <v>321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67"/>
      <c r="BY18" s="67"/>
      <c r="BZ18" s="67"/>
      <c r="CA18" s="67"/>
      <c r="CB18" s="67"/>
      <c r="CC18" s="67"/>
      <c r="CD18" s="67"/>
      <c r="CE18" s="67"/>
      <c r="CF18" s="67" t="s">
        <v>42</v>
      </c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23" t="s">
        <v>78</v>
      </c>
      <c r="CT18" s="68">
        <f>DG18</f>
        <v>8064322.51</v>
      </c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>
        <f>2244819.65+1900000+3919502.86</f>
        <v>8064322.51</v>
      </c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>
        <v>0</v>
      </c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>
        <v>0</v>
      </c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</row>
    <row r="19" spans="1:149" s="30" customFormat="1" ht="17.25" customHeight="1">
      <c r="A19" s="78" t="s">
        <v>322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67"/>
      <c r="BY19" s="67"/>
      <c r="BZ19" s="67"/>
      <c r="CA19" s="67"/>
      <c r="CB19" s="67"/>
      <c r="CC19" s="67"/>
      <c r="CD19" s="67"/>
      <c r="CE19" s="67"/>
      <c r="CF19" s="67" t="s">
        <v>42</v>
      </c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23" t="s">
        <v>78</v>
      </c>
      <c r="CT19" s="68">
        <f>DG19</f>
        <v>9061655.8</v>
      </c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>
        <f>9061655.8</f>
        <v>9061655.8</v>
      </c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>
        <v>0</v>
      </c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>
        <v>0</v>
      </c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</row>
    <row r="20" spans="1:149" s="30" customFormat="1" ht="17.25" customHeight="1">
      <c r="A20" s="78" t="s">
        <v>334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67"/>
      <c r="BY20" s="67"/>
      <c r="BZ20" s="67"/>
      <c r="CA20" s="67"/>
      <c r="CB20" s="67"/>
      <c r="CC20" s="67"/>
      <c r="CD20" s="67"/>
      <c r="CE20" s="67"/>
      <c r="CF20" s="67" t="s">
        <v>42</v>
      </c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23" t="s">
        <v>78</v>
      </c>
      <c r="CT20" s="68">
        <f>DG20</f>
        <v>1286831.27</v>
      </c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>
        <v>1286831.27</v>
      </c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>
        <v>0</v>
      </c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>
        <v>0</v>
      </c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</row>
    <row r="21" spans="1:149" s="30" customFormat="1" ht="10.5" customHeight="1">
      <c r="A21" s="79" t="s">
        <v>258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67"/>
      <c r="BY21" s="67"/>
      <c r="BZ21" s="67"/>
      <c r="CA21" s="67"/>
      <c r="CB21" s="67"/>
      <c r="CC21" s="67"/>
      <c r="CD21" s="67"/>
      <c r="CE21" s="67"/>
      <c r="CF21" s="67" t="s">
        <v>42</v>
      </c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23" t="s">
        <v>78</v>
      </c>
      <c r="CT21" s="68">
        <f>EG21</f>
        <v>27063513.9</v>
      </c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>
        <v>0</v>
      </c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>
        <v>0</v>
      </c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>
        <f>23962969.59+250000+56265+85634.89+35000+798908.59+10000+100000+3600+2750+223500+102188.25+400000+1032697.58</f>
        <v>27063513.9</v>
      </c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</row>
    <row r="22" spans="1:149" s="30" customFormat="1" ht="10.5" customHeight="1">
      <c r="A22" s="79" t="s">
        <v>260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67"/>
      <c r="BY22" s="67"/>
      <c r="BZ22" s="67"/>
      <c r="CA22" s="67"/>
      <c r="CB22" s="67"/>
      <c r="CC22" s="67"/>
      <c r="CD22" s="67"/>
      <c r="CE22" s="67"/>
      <c r="CF22" s="67" t="s">
        <v>42</v>
      </c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23" t="s">
        <v>259</v>
      </c>
      <c r="CT22" s="68">
        <f>EG22</f>
        <v>774302</v>
      </c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>
        <v>0</v>
      </c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>
        <v>0</v>
      </c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>
        <f>825000-50000-698</f>
        <v>774302</v>
      </c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</row>
    <row r="23" spans="1:149" s="30" customFormat="1" ht="10.5" customHeight="1">
      <c r="A23" s="79" t="s">
        <v>343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67"/>
      <c r="BY23" s="67"/>
      <c r="BZ23" s="67"/>
      <c r="CA23" s="67"/>
      <c r="CB23" s="67"/>
      <c r="CC23" s="67"/>
      <c r="CD23" s="67"/>
      <c r="CE23" s="67"/>
      <c r="CF23" s="67" t="s">
        <v>42</v>
      </c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23" t="s">
        <v>81</v>
      </c>
      <c r="CT23" s="68">
        <f>EG23</f>
        <v>11937.75</v>
      </c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>
        <v>0</v>
      </c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>
        <v>0</v>
      </c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>
        <v>11937.75</v>
      </c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</row>
    <row r="24" spans="1:149" s="26" customFormat="1" ht="10.5" customHeight="1">
      <c r="A24" s="103" t="s">
        <v>44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5" t="s">
        <v>45</v>
      </c>
      <c r="BY24" s="105"/>
      <c r="BZ24" s="105"/>
      <c r="CA24" s="105"/>
      <c r="CB24" s="105"/>
      <c r="CC24" s="105"/>
      <c r="CD24" s="105"/>
      <c r="CE24" s="105"/>
      <c r="CF24" s="105" t="s">
        <v>46</v>
      </c>
      <c r="CG24" s="105"/>
      <c r="CH24" s="105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31"/>
      <c r="CT24" s="106">
        <f>EG24</f>
        <v>4198</v>
      </c>
      <c r="CU24" s="106"/>
      <c r="CV24" s="106"/>
      <c r="CW24" s="106"/>
      <c r="CX24" s="106"/>
      <c r="CY24" s="106"/>
      <c r="CZ24" s="106"/>
      <c r="DA24" s="106"/>
      <c r="DB24" s="106"/>
      <c r="DC24" s="106"/>
      <c r="DD24" s="106"/>
      <c r="DE24" s="106"/>
      <c r="DF24" s="106"/>
      <c r="DG24" s="106">
        <v>0</v>
      </c>
      <c r="DH24" s="106"/>
      <c r="DI24" s="106"/>
      <c r="DJ24" s="106"/>
      <c r="DK24" s="106"/>
      <c r="DL24" s="106"/>
      <c r="DM24" s="106"/>
      <c r="DN24" s="106"/>
      <c r="DO24" s="106"/>
      <c r="DP24" s="106"/>
      <c r="DQ24" s="106"/>
      <c r="DR24" s="106"/>
      <c r="DS24" s="106"/>
      <c r="DT24" s="106">
        <v>0</v>
      </c>
      <c r="DU24" s="106"/>
      <c r="DV24" s="106"/>
      <c r="DW24" s="106"/>
      <c r="DX24" s="106"/>
      <c r="DY24" s="106"/>
      <c r="DZ24" s="106"/>
      <c r="EA24" s="106"/>
      <c r="EB24" s="106"/>
      <c r="EC24" s="106"/>
      <c r="ED24" s="106"/>
      <c r="EE24" s="106"/>
      <c r="EF24" s="106"/>
      <c r="EG24" s="106">
        <f>EG26+EG27</f>
        <v>4198</v>
      </c>
      <c r="EH24" s="106"/>
      <c r="EI24" s="106"/>
      <c r="EJ24" s="106"/>
      <c r="EK24" s="106"/>
      <c r="EL24" s="106"/>
      <c r="EM24" s="106"/>
      <c r="EN24" s="106"/>
      <c r="EO24" s="106"/>
      <c r="EP24" s="106"/>
      <c r="EQ24" s="106"/>
      <c r="ER24" s="106"/>
      <c r="ES24" s="106"/>
    </row>
    <row r="25" spans="1:236" s="25" customFormat="1" ht="15.75" customHeight="1">
      <c r="A25" s="72" t="s">
        <v>38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4"/>
      <c r="BX25" s="75" t="s">
        <v>47</v>
      </c>
      <c r="BY25" s="76"/>
      <c r="BZ25" s="76"/>
      <c r="CA25" s="76"/>
      <c r="CB25" s="76"/>
      <c r="CC25" s="76"/>
      <c r="CD25" s="76"/>
      <c r="CE25" s="77"/>
      <c r="CF25" s="75" t="s">
        <v>46</v>
      </c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32"/>
      <c r="CS25" s="33"/>
      <c r="CT25" s="86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34"/>
      <c r="DG25" s="86"/>
      <c r="DH25" s="87"/>
      <c r="DI25" s="87"/>
      <c r="DJ25" s="87"/>
      <c r="DK25" s="87"/>
      <c r="DL25" s="87"/>
      <c r="DM25" s="87"/>
      <c r="DN25" s="87"/>
      <c r="DO25" s="87"/>
      <c r="DP25" s="87"/>
      <c r="DQ25" s="87"/>
      <c r="DR25" s="87"/>
      <c r="DS25" s="88"/>
      <c r="DT25" s="86"/>
      <c r="DU25" s="87"/>
      <c r="DV25" s="87"/>
      <c r="DW25" s="87"/>
      <c r="DX25" s="87"/>
      <c r="DY25" s="87"/>
      <c r="DZ25" s="87"/>
      <c r="EA25" s="87"/>
      <c r="EB25" s="87"/>
      <c r="EC25" s="87"/>
      <c r="ED25" s="87"/>
      <c r="EE25" s="87"/>
      <c r="EF25" s="88"/>
      <c r="EG25" s="86"/>
      <c r="EH25" s="87"/>
      <c r="EI25" s="87"/>
      <c r="EJ25" s="87"/>
      <c r="EK25" s="87"/>
      <c r="EL25" s="87"/>
      <c r="EM25" s="87"/>
      <c r="EN25" s="87"/>
      <c r="EO25" s="87"/>
      <c r="EP25" s="87"/>
      <c r="EQ25" s="87"/>
      <c r="ER25" s="87"/>
      <c r="ES25" s="88"/>
      <c r="EY25" s="35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</row>
    <row r="26" spans="1:236" s="25" customFormat="1" ht="15.75" customHeight="1">
      <c r="A26" s="83" t="s">
        <v>344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5"/>
      <c r="BX26" s="75" t="s">
        <v>47</v>
      </c>
      <c r="BY26" s="76"/>
      <c r="BZ26" s="76"/>
      <c r="CA26" s="76"/>
      <c r="CB26" s="76"/>
      <c r="CC26" s="76"/>
      <c r="CD26" s="76"/>
      <c r="CE26" s="77"/>
      <c r="CF26" s="75" t="s">
        <v>46</v>
      </c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32"/>
      <c r="CS26" s="33" t="s">
        <v>46</v>
      </c>
      <c r="CT26" s="86">
        <f>EG26</f>
        <v>698</v>
      </c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7"/>
      <c r="DF26" s="34"/>
      <c r="DG26" s="86">
        <v>0</v>
      </c>
      <c r="DH26" s="87"/>
      <c r="DI26" s="87"/>
      <c r="DJ26" s="87"/>
      <c r="DK26" s="87"/>
      <c r="DL26" s="87"/>
      <c r="DM26" s="87"/>
      <c r="DN26" s="87"/>
      <c r="DO26" s="87"/>
      <c r="DP26" s="87"/>
      <c r="DQ26" s="87"/>
      <c r="DR26" s="87"/>
      <c r="DS26" s="88"/>
      <c r="DT26" s="86">
        <v>0</v>
      </c>
      <c r="DU26" s="87"/>
      <c r="DV26" s="87"/>
      <c r="DW26" s="87"/>
      <c r="DX26" s="87"/>
      <c r="DY26" s="87"/>
      <c r="DZ26" s="87"/>
      <c r="EA26" s="87"/>
      <c r="EB26" s="87"/>
      <c r="EC26" s="87"/>
      <c r="ED26" s="87"/>
      <c r="EE26" s="87"/>
      <c r="EF26" s="88"/>
      <c r="EG26" s="86">
        <v>698</v>
      </c>
      <c r="EH26" s="87"/>
      <c r="EI26" s="87"/>
      <c r="EJ26" s="87"/>
      <c r="EK26" s="87"/>
      <c r="EL26" s="87"/>
      <c r="EM26" s="87"/>
      <c r="EN26" s="87"/>
      <c r="EO26" s="87"/>
      <c r="EP26" s="87"/>
      <c r="EQ26" s="87"/>
      <c r="ER26" s="87"/>
      <c r="ES26" s="88"/>
      <c r="EY26" s="35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</row>
    <row r="27" spans="1:149" s="30" customFormat="1" ht="15.75" customHeight="1">
      <c r="A27" s="107" t="s">
        <v>297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108"/>
      <c r="BQ27" s="108"/>
      <c r="BR27" s="108"/>
      <c r="BS27" s="108"/>
      <c r="BT27" s="108"/>
      <c r="BU27" s="108"/>
      <c r="BV27" s="108"/>
      <c r="BW27" s="109"/>
      <c r="BX27" s="75" t="s">
        <v>47</v>
      </c>
      <c r="BY27" s="76"/>
      <c r="BZ27" s="76"/>
      <c r="CA27" s="76"/>
      <c r="CB27" s="76"/>
      <c r="CC27" s="76"/>
      <c r="CD27" s="76"/>
      <c r="CE27" s="77"/>
      <c r="CF27" s="75" t="s">
        <v>46</v>
      </c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32"/>
      <c r="CS27" s="33" t="s">
        <v>280</v>
      </c>
      <c r="CT27" s="86">
        <f>EG27</f>
        <v>3500</v>
      </c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34"/>
      <c r="DG27" s="86">
        <v>0</v>
      </c>
      <c r="DH27" s="87"/>
      <c r="DI27" s="87"/>
      <c r="DJ27" s="87"/>
      <c r="DK27" s="87"/>
      <c r="DL27" s="87"/>
      <c r="DM27" s="87"/>
      <c r="DN27" s="87"/>
      <c r="DO27" s="87"/>
      <c r="DP27" s="87"/>
      <c r="DQ27" s="87"/>
      <c r="DR27" s="87"/>
      <c r="DS27" s="88"/>
      <c r="DT27" s="86">
        <v>0</v>
      </c>
      <c r="DU27" s="87"/>
      <c r="DV27" s="87"/>
      <c r="DW27" s="87"/>
      <c r="DX27" s="87"/>
      <c r="DY27" s="87"/>
      <c r="DZ27" s="87"/>
      <c r="EA27" s="87"/>
      <c r="EB27" s="87"/>
      <c r="EC27" s="87"/>
      <c r="ED27" s="87"/>
      <c r="EE27" s="87"/>
      <c r="EF27" s="88"/>
      <c r="EG27" s="86">
        <v>3500</v>
      </c>
      <c r="EH27" s="87"/>
      <c r="EI27" s="87"/>
      <c r="EJ27" s="87"/>
      <c r="EK27" s="87"/>
      <c r="EL27" s="87"/>
      <c r="EM27" s="87"/>
      <c r="EN27" s="87"/>
      <c r="EO27" s="87"/>
      <c r="EP27" s="87"/>
      <c r="EQ27" s="87"/>
      <c r="ER27" s="87"/>
      <c r="ES27" s="88"/>
    </row>
    <row r="28" spans="1:149" s="26" customFormat="1" ht="10.5" customHeight="1">
      <c r="A28" s="100" t="s">
        <v>48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  <c r="BM28" s="101"/>
      <c r="BN28" s="101"/>
      <c r="BO28" s="101"/>
      <c r="BP28" s="101"/>
      <c r="BQ28" s="101"/>
      <c r="BR28" s="101"/>
      <c r="BS28" s="101"/>
      <c r="BT28" s="101"/>
      <c r="BU28" s="101"/>
      <c r="BV28" s="101"/>
      <c r="BW28" s="101"/>
      <c r="BX28" s="98" t="s">
        <v>49</v>
      </c>
      <c r="BY28" s="98"/>
      <c r="BZ28" s="98"/>
      <c r="CA28" s="98"/>
      <c r="CB28" s="98"/>
      <c r="CC28" s="98"/>
      <c r="CD28" s="98"/>
      <c r="CE28" s="98"/>
      <c r="CF28" s="98" t="s">
        <v>50</v>
      </c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28"/>
      <c r="CT28" s="89">
        <f>DT28</f>
        <v>3715000</v>
      </c>
      <c r="CU28" s="89"/>
      <c r="CV28" s="89"/>
      <c r="CW28" s="89"/>
      <c r="CX28" s="89"/>
      <c r="CY28" s="89"/>
      <c r="CZ28" s="89"/>
      <c r="DA28" s="89"/>
      <c r="DB28" s="89"/>
      <c r="DC28" s="89"/>
      <c r="DD28" s="89"/>
      <c r="DE28" s="89"/>
      <c r="DF28" s="89"/>
      <c r="DG28" s="89">
        <v>0</v>
      </c>
      <c r="DH28" s="89"/>
      <c r="DI28" s="89"/>
      <c r="DJ28" s="89"/>
      <c r="DK28" s="89"/>
      <c r="DL28" s="89"/>
      <c r="DM28" s="89"/>
      <c r="DN28" s="89"/>
      <c r="DO28" s="89"/>
      <c r="DP28" s="89"/>
      <c r="DQ28" s="89"/>
      <c r="DR28" s="89"/>
      <c r="DS28" s="89"/>
      <c r="DT28" s="89">
        <f>DT31+DT32+DT33</f>
        <v>3715000</v>
      </c>
      <c r="DU28" s="89"/>
      <c r="DV28" s="89"/>
      <c r="DW28" s="89"/>
      <c r="DX28" s="89"/>
      <c r="DY28" s="89"/>
      <c r="DZ28" s="89"/>
      <c r="EA28" s="89"/>
      <c r="EB28" s="89"/>
      <c r="EC28" s="89"/>
      <c r="ED28" s="89"/>
      <c r="EE28" s="89"/>
      <c r="EF28" s="89"/>
      <c r="EG28" s="89">
        <v>0</v>
      </c>
      <c r="EH28" s="89"/>
      <c r="EI28" s="89"/>
      <c r="EJ28" s="89"/>
      <c r="EK28" s="89"/>
      <c r="EL28" s="89"/>
      <c r="EM28" s="89"/>
      <c r="EN28" s="89"/>
      <c r="EO28" s="89"/>
      <c r="EP28" s="89"/>
      <c r="EQ28" s="89"/>
      <c r="ER28" s="89"/>
      <c r="ES28" s="89"/>
    </row>
    <row r="29" spans="1:149" ht="10.5" customHeight="1">
      <c r="A29" s="79" t="s">
        <v>38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23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</row>
    <row r="30" spans="1:149" ht="18" customHeight="1">
      <c r="A30" s="78" t="s">
        <v>261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23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</row>
    <row r="31" spans="1:149" ht="25.5" customHeight="1">
      <c r="A31" s="78" t="s">
        <v>323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5" t="s">
        <v>302</v>
      </c>
      <c r="BY31" s="76"/>
      <c r="BZ31" s="76"/>
      <c r="CA31" s="76"/>
      <c r="CB31" s="76"/>
      <c r="CC31" s="76"/>
      <c r="CD31" s="76"/>
      <c r="CE31" s="77"/>
      <c r="CF31" s="67" t="s">
        <v>50</v>
      </c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23" t="s">
        <v>281</v>
      </c>
      <c r="CT31" s="68">
        <f>DT31</f>
        <v>3000000</v>
      </c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>
        <v>0</v>
      </c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>
        <f>3000000</f>
        <v>3000000</v>
      </c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>
        <v>0</v>
      </c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</row>
    <row r="32" spans="1:162" ht="25.5" customHeight="1">
      <c r="A32" s="78" t="s">
        <v>326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67" t="s">
        <v>303</v>
      </c>
      <c r="BY32" s="67"/>
      <c r="BZ32" s="67"/>
      <c r="CA32" s="67"/>
      <c r="CB32" s="67"/>
      <c r="CC32" s="67"/>
      <c r="CD32" s="67"/>
      <c r="CE32" s="67"/>
      <c r="CF32" s="67" t="s">
        <v>50</v>
      </c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23" t="s">
        <v>281</v>
      </c>
      <c r="CT32" s="68">
        <f>DT32</f>
        <v>215000</v>
      </c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>
        <v>0</v>
      </c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>
        <f>215000</f>
        <v>215000</v>
      </c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>
        <v>0</v>
      </c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FF32" s="36"/>
    </row>
    <row r="33" spans="1:149" ht="12.75" customHeight="1">
      <c r="A33" s="78" t="str">
        <f>'2024'!A33:BW33</f>
        <v>приобретение современного спортивного инвентаря , оборудования, аксессуаров и материалов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67" t="s">
        <v>304</v>
      </c>
      <c r="BY33" s="67"/>
      <c r="BZ33" s="67"/>
      <c r="CA33" s="67"/>
      <c r="CB33" s="67"/>
      <c r="CC33" s="67"/>
      <c r="CD33" s="67"/>
      <c r="CE33" s="67"/>
      <c r="CF33" s="67" t="s">
        <v>50</v>
      </c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23" t="s">
        <v>308</v>
      </c>
      <c r="CT33" s="68">
        <f>DT33</f>
        <v>500000</v>
      </c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>
        <v>0</v>
      </c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>
        <f>500000</f>
        <v>500000</v>
      </c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>
        <v>0</v>
      </c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</row>
    <row r="34" spans="1:149" s="26" customFormat="1" ht="13.5" customHeight="1">
      <c r="A34" s="100" t="s">
        <v>51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1"/>
      <c r="BN34" s="101"/>
      <c r="BO34" s="101"/>
      <c r="BP34" s="101"/>
      <c r="BQ34" s="101"/>
      <c r="BR34" s="101"/>
      <c r="BS34" s="101"/>
      <c r="BT34" s="101"/>
      <c r="BU34" s="101"/>
      <c r="BV34" s="101"/>
      <c r="BW34" s="101"/>
      <c r="BX34" s="98" t="s">
        <v>52</v>
      </c>
      <c r="BY34" s="98"/>
      <c r="BZ34" s="98"/>
      <c r="CA34" s="98"/>
      <c r="CB34" s="98"/>
      <c r="CC34" s="98"/>
      <c r="CD34" s="98"/>
      <c r="CE34" s="98"/>
      <c r="CF34" s="98" t="s">
        <v>50</v>
      </c>
      <c r="CG34" s="98"/>
      <c r="CH34" s="98"/>
      <c r="CI34" s="98"/>
      <c r="CJ34" s="98"/>
      <c r="CK34" s="98"/>
      <c r="CL34" s="98"/>
      <c r="CM34" s="98"/>
      <c r="CN34" s="98"/>
      <c r="CO34" s="98"/>
      <c r="CP34" s="98"/>
      <c r="CQ34" s="98"/>
      <c r="CR34" s="98"/>
      <c r="CS34" s="28"/>
      <c r="CT34" s="89">
        <f>DT34</f>
        <v>0</v>
      </c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>
        <v>0</v>
      </c>
      <c r="DH34" s="89"/>
      <c r="DI34" s="89"/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>
        <f>DT35</f>
        <v>0</v>
      </c>
      <c r="DU34" s="89"/>
      <c r="DV34" s="89"/>
      <c r="DW34" s="89"/>
      <c r="DX34" s="89"/>
      <c r="DY34" s="89"/>
      <c r="DZ34" s="89"/>
      <c r="EA34" s="89"/>
      <c r="EB34" s="89"/>
      <c r="EC34" s="89"/>
      <c r="ED34" s="89"/>
      <c r="EE34" s="89"/>
      <c r="EF34" s="89"/>
      <c r="EG34" s="89">
        <v>0</v>
      </c>
      <c r="EH34" s="89"/>
      <c r="EI34" s="89"/>
      <c r="EJ34" s="89"/>
      <c r="EK34" s="89"/>
      <c r="EL34" s="89"/>
      <c r="EM34" s="89"/>
      <c r="EN34" s="89"/>
      <c r="EO34" s="89"/>
      <c r="EP34" s="89"/>
      <c r="EQ34" s="89"/>
      <c r="ER34" s="89"/>
      <c r="ES34" s="89"/>
    </row>
    <row r="35" spans="1:149" ht="10.5" customHeight="1">
      <c r="A35" s="79" t="s">
        <v>38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67" t="s">
        <v>54</v>
      </c>
      <c r="BY35" s="67"/>
      <c r="BZ35" s="67"/>
      <c r="CA35" s="67"/>
      <c r="CB35" s="67"/>
      <c r="CC35" s="67"/>
      <c r="CD35" s="67"/>
      <c r="CE35" s="67"/>
      <c r="CF35" s="67" t="s">
        <v>50</v>
      </c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110"/>
      <c r="CT35" s="68">
        <f>DT35</f>
        <v>0</v>
      </c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>
        <v>0</v>
      </c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>
        <v>0</v>
      </c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>
        <v>0</v>
      </c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</row>
    <row r="36" spans="1:149" ht="9" customHeight="1">
      <c r="A36" s="79" t="s">
        <v>53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111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</row>
    <row r="37" spans="1:149" s="26" customFormat="1" ht="15.75" customHeight="1">
      <c r="A37" s="100" t="s">
        <v>55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1"/>
      <c r="BN37" s="101"/>
      <c r="BO37" s="101"/>
      <c r="BP37" s="101"/>
      <c r="BQ37" s="101"/>
      <c r="BR37" s="101"/>
      <c r="BS37" s="101"/>
      <c r="BT37" s="101"/>
      <c r="BU37" s="101"/>
      <c r="BV37" s="101"/>
      <c r="BW37" s="101"/>
      <c r="BX37" s="98" t="s">
        <v>56</v>
      </c>
      <c r="BY37" s="98"/>
      <c r="BZ37" s="98"/>
      <c r="CA37" s="98"/>
      <c r="CB37" s="98"/>
      <c r="CC37" s="98"/>
      <c r="CD37" s="98"/>
      <c r="CE37" s="98"/>
      <c r="CF37" s="98"/>
      <c r="CG37" s="98"/>
      <c r="CH37" s="98"/>
      <c r="CI37" s="98"/>
      <c r="CJ37" s="98"/>
      <c r="CK37" s="98"/>
      <c r="CL37" s="98"/>
      <c r="CM37" s="98"/>
      <c r="CN37" s="98"/>
      <c r="CO37" s="98"/>
      <c r="CP37" s="98"/>
      <c r="CQ37" s="98"/>
      <c r="CR37" s="98"/>
      <c r="CS37" s="28"/>
      <c r="CT37" s="89">
        <v>0</v>
      </c>
      <c r="CU37" s="89"/>
      <c r="CV37" s="89"/>
      <c r="CW37" s="89"/>
      <c r="CX37" s="89"/>
      <c r="CY37" s="89"/>
      <c r="CZ37" s="89"/>
      <c r="DA37" s="89"/>
      <c r="DB37" s="89"/>
      <c r="DC37" s="89"/>
      <c r="DD37" s="89"/>
      <c r="DE37" s="89"/>
      <c r="DF37" s="89"/>
      <c r="DG37" s="89">
        <v>0</v>
      </c>
      <c r="DH37" s="89"/>
      <c r="DI37" s="89"/>
      <c r="DJ37" s="89"/>
      <c r="DK37" s="89"/>
      <c r="DL37" s="89"/>
      <c r="DM37" s="89"/>
      <c r="DN37" s="89"/>
      <c r="DO37" s="89"/>
      <c r="DP37" s="89"/>
      <c r="DQ37" s="89"/>
      <c r="DR37" s="89"/>
      <c r="DS37" s="89"/>
      <c r="DT37" s="89">
        <v>0</v>
      </c>
      <c r="DU37" s="89"/>
      <c r="DV37" s="89"/>
      <c r="DW37" s="89"/>
      <c r="DX37" s="89"/>
      <c r="DY37" s="89"/>
      <c r="DZ37" s="89"/>
      <c r="EA37" s="89"/>
      <c r="EB37" s="89"/>
      <c r="EC37" s="89"/>
      <c r="ED37" s="89"/>
      <c r="EE37" s="89"/>
      <c r="EF37" s="89"/>
      <c r="EG37" s="89">
        <f>EG39</f>
        <v>0</v>
      </c>
      <c r="EH37" s="89"/>
      <c r="EI37" s="89"/>
      <c r="EJ37" s="89"/>
      <c r="EK37" s="89"/>
      <c r="EL37" s="89"/>
      <c r="EM37" s="89"/>
      <c r="EN37" s="89"/>
      <c r="EO37" s="89"/>
      <c r="EP37" s="89"/>
      <c r="EQ37" s="89"/>
      <c r="ER37" s="89"/>
      <c r="ES37" s="89"/>
    </row>
    <row r="38" spans="1:149" ht="12" customHeight="1">
      <c r="A38" s="79" t="s">
        <v>38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33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8"/>
      <c r="EF38" s="68"/>
      <c r="EG38" s="68"/>
      <c r="EH38" s="68"/>
      <c r="EI38" s="68"/>
      <c r="EJ38" s="68"/>
      <c r="EK38" s="68"/>
      <c r="EL38" s="68"/>
      <c r="EM38" s="68"/>
      <c r="EN38" s="68"/>
      <c r="EO38" s="68"/>
      <c r="EP38" s="68"/>
      <c r="EQ38" s="68"/>
      <c r="ER38" s="68"/>
      <c r="ES38" s="68"/>
    </row>
    <row r="39" spans="1:149" ht="12" customHeight="1">
      <c r="A39" s="112" t="s">
        <v>236</v>
      </c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  <c r="BD39" s="113"/>
      <c r="BE39" s="113"/>
      <c r="BF39" s="113"/>
      <c r="BG39" s="113"/>
      <c r="BH39" s="113"/>
      <c r="BI39" s="113"/>
      <c r="BJ39" s="113"/>
      <c r="BK39" s="113"/>
      <c r="BL39" s="113"/>
      <c r="BM39" s="113"/>
      <c r="BN39" s="113"/>
      <c r="BO39" s="113"/>
      <c r="BP39" s="113"/>
      <c r="BQ39" s="113"/>
      <c r="BR39" s="113"/>
      <c r="BS39" s="113"/>
      <c r="BT39" s="113"/>
      <c r="BU39" s="113"/>
      <c r="BV39" s="113"/>
      <c r="BW39" s="113"/>
      <c r="BX39" s="67" t="s">
        <v>57</v>
      </c>
      <c r="BY39" s="67"/>
      <c r="BZ39" s="67"/>
      <c r="CA39" s="67"/>
      <c r="CB39" s="67"/>
      <c r="CC39" s="67"/>
      <c r="CD39" s="67"/>
      <c r="CE39" s="67"/>
      <c r="CF39" s="67" t="s">
        <v>31</v>
      </c>
      <c r="CG39" s="67"/>
      <c r="CH39" s="67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23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8"/>
      <c r="DQ39" s="68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8"/>
      <c r="EF39" s="68"/>
      <c r="EG39" s="68">
        <f>EG40</f>
        <v>0</v>
      </c>
      <c r="EH39" s="68"/>
      <c r="EI39" s="68"/>
      <c r="EJ39" s="68"/>
      <c r="EK39" s="68"/>
      <c r="EL39" s="68"/>
      <c r="EM39" s="68"/>
      <c r="EN39" s="68"/>
      <c r="EO39" s="68"/>
      <c r="EP39" s="68"/>
      <c r="EQ39" s="68"/>
      <c r="ER39" s="68"/>
      <c r="ES39" s="68"/>
    </row>
    <row r="40" spans="1:165" ht="11.25" customHeight="1">
      <c r="A40" s="78" t="s">
        <v>58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67" t="s">
        <v>59</v>
      </c>
      <c r="BY40" s="67"/>
      <c r="BZ40" s="67"/>
      <c r="CA40" s="67"/>
      <c r="CB40" s="67"/>
      <c r="CC40" s="67"/>
      <c r="CD40" s="67"/>
      <c r="CE40" s="67"/>
      <c r="CF40" s="67" t="s">
        <v>117</v>
      </c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23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8"/>
      <c r="DQ40" s="68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8"/>
      <c r="EF40" s="68"/>
      <c r="EG40" s="68">
        <v>0</v>
      </c>
      <c r="EH40" s="68"/>
      <c r="EI40" s="68"/>
      <c r="EJ40" s="68"/>
      <c r="EK40" s="68"/>
      <c r="EL40" s="68"/>
      <c r="EM40" s="68"/>
      <c r="EN40" s="68"/>
      <c r="EO40" s="68"/>
      <c r="EP40" s="68"/>
      <c r="EQ40" s="68"/>
      <c r="ER40" s="68"/>
      <c r="ES40" s="68"/>
      <c r="EW40" s="24" t="s">
        <v>307</v>
      </c>
      <c r="FF40" s="25" t="s">
        <v>327</v>
      </c>
      <c r="FI40" s="25" t="s">
        <v>328</v>
      </c>
    </row>
    <row r="41" spans="1:165" s="26" customFormat="1" ht="18" customHeight="1">
      <c r="A41" s="99" t="s">
        <v>60</v>
      </c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F41" s="99"/>
      <c r="BG41" s="99"/>
      <c r="BH41" s="99"/>
      <c r="BI41" s="99"/>
      <c r="BJ41" s="99"/>
      <c r="BK41" s="99"/>
      <c r="BL41" s="99"/>
      <c r="BM41" s="99"/>
      <c r="BN41" s="99"/>
      <c r="BO41" s="99"/>
      <c r="BP41" s="99"/>
      <c r="BQ41" s="99"/>
      <c r="BR41" s="99"/>
      <c r="BS41" s="99"/>
      <c r="BT41" s="99"/>
      <c r="BU41" s="99"/>
      <c r="BV41" s="99"/>
      <c r="BW41" s="99"/>
      <c r="BX41" s="98" t="s">
        <v>61</v>
      </c>
      <c r="BY41" s="98"/>
      <c r="BZ41" s="98"/>
      <c r="CA41" s="98"/>
      <c r="CB41" s="98"/>
      <c r="CC41" s="98"/>
      <c r="CD41" s="98"/>
      <c r="CE41" s="98"/>
      <c r="CF41" s="98" t="s">
        <v>31</v>
      </c>
      <c r="CG41" s="98"/>
      <c r="CH41" s="98"/>
      <c r="CI41" s="98"/>
      <c r="CJ41" s="98"/>
      <c r="CK41" s="98"/>
      <c r="CL41" s="98"/>
      <c r="CM41" s="98"/>
      <c r="CN41" s="98"/>
      <c r="CO41" s="98"/>
      <c r="CP41" s="98"/>
      <c r="CQ41" s="98"/>
      <c r="CR41" s="98"/>
      <c r="CS41" s="28"/>
      <c r="CT41" s="89">
        <f>CT42+CT56+CT62+CT75+CT103</f>
        <v>60134972.55</v>
      </c>
      <c r="CU41" s="89"/>
      <c r="CV41" s="89"/>
      <c r="CW41" s="89"/>
      <c r="CX41" s="89"/>
      <c r="CY41" s="89"/>
      <c r="CZ41" s="89"/>
      <c r="DA41" s="89"/>
      <c r="DB41" s="89"/>
      <c r="DC41" s="89"/>
      <c r="DD41" s="89"/>
      <c r="DE41" s="89"/>
      <c r="DF41" s="89"/>
      <c r="DG41" s="89">
        <f>DG42+DG56+DG62+DG75</f>
        <v>27156411.9</v>
      </c>
      <c r="DH41" s="89"/>
      <c r="DI41" s="89"/>
      <c r="DJ41" s="89"/>
      <c r="DK41" s="89"/>
      <c r="DL41" s="89"/>
      <c r="DM41" s="89"/>
      <c r="DN41" s="89"/>
      <c r="DO41" s="89"/>
      <c r="DP41" s="89"/>
      <c r="DQ41" s="89"/>
      <c r="DR41" s="89"/>
      <c r="DS41" s="89"/>
      <c r="DT41" s="89">
        <f>DT42+DT56+DT62+DT75</f>
        <v>3715000</v>
      </c>
      <c r="DU41" s="89"/>
      <c r="DV41" s="89"/>
      <c r="DW41" s="89"/>
      <c r="DX41" s="89"/>
      <c r="DY41" s="89"/>
      <c r="DZ41" s="89"/>
      <c r="EA41" s="89"/>
      <c r="EB41" s="89"/>
      <c r="EC41" s="89"/>
      <c r="ED41" s="89"/>
      <c r="EE41" s="89"/>
      <c r="EF41" s="89"/>
      <c r="EG41" s="89">
        <f>EG42+EG56+EG62+EG75+EG103</f>
        <v>29263560.65</v>
      </c>
      <c r="EH41" s="89"/>
      <c r="EI41" s="89"/>
      <c r="EJ41" s="89"/>
      <c r="EK41" s="89"/>
      <c r="EL41" s="89"/>
      <c r="EM41" s="89"/>
      <c r="EN41" s="89"/>
      <c r="EO41" s="89"/>
      <c r="EP41" s="89"/>
      <c r="EQ41" s="89"/>
      <c r="ER41" s="89"/>
      <c r="ES41" s="89"/>
      <c r="EW41" s="29">
        <f>EG9-EG41</f>
        <v>0</v>
      </c>
      <c r="EX41" s="29">
        <f>EG9-EG41+EG7</f>
        <v>0</v>
      </c>
      <c r="FF41" s="37">
        <f>DT7+DT9-DT41</f>
        <v>0</v>
      </c>
      <c r="FI41" s="37">
        <f>EG7+EG9-EG41</f>
        <v>0</v>
      </c>
    </row>
    <row r="42" spans="1:162" s="26" customFormat="1" ht="26.25" customHeight="1">
      <c r="A42" s="114" t="s">
        <v>62</v>
      </c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15"/>
      <c r="BC42" s="115"/>
      <c r="BD42" s="115"/>
      <c r="BE42" s="115"/>
      <c r="BF42" s="115"/>
      <c r="BG42" s="115"/>
      <c r="BH42" s="115"/>
      <c r="BI42" s="115"/>
      <c r="BJ42" s="115"/>
      <c r="BK42" s="115"/>
      <c r="BL42" s="115"/>
      <c r="BM42" s="115"/>
      <c r="BN42" s="115"/>
      <c r="BO42" s="115"/>
      <c r="BP42" s="115"/>
      <c r="BQ42" s="115"/>
      <c r="BR42" s="115"/>
      <c r="BS42" s="115"/>
      <c r="BT42" s="115"/>
      <c r="BU42" s="115"/>
      <c r="BV42" s="115"/>
      <c r="BW42" s="115"/>
      <c r="BX42" s="98" t="s">
        <v>63</v>
      </c>
      <c r="BY42" s="98"/>
      <c r="BZ42" s="98"/>
      <c r="CA42" s="98"/>
      <c r="CB42" s="98"/>
      <c r="CC42" s="98"/>
      <c r="CD42" s="98"/>
      <c r="CE42" s="98"/>
      <c r="CF42" s="98" t="s">
        <v>31</v>
      </c>
      <c r="CG42" s="98"/>
      <c r="CH42" s="98"/>
      <c r="CI42" s="98"/>
      <c r="CJ42" s="98"/>
      <c r="CK42" s="98"/>
      <c r="CL42" s="98"/>
      <c r="CM42" s="98"/>
      <c r="CN42" s="98"/>
      <c r="CO42" s="98"/>
      <c r="CP42" s="98"/>
      <c r="CQ42" s="98"/>
      <c r="CR42" s="98"/>
      <c r="CS42" s="28"/>
      <c r="CT42" s="89">
        <f aca="true" t="shared" si="0" ref="CT42:CT48">DG42+DT42+EG42</f>
        <v>41515013.739999995</v>
      </c>
      <c r="CU42" s="89"/>
      <c r="CV42" s="89"/>
      <c r="CW42" s="89"/>
      <c r="CX42" s="89"/>
      <c r="CY42" s="89"/>
      <c r="CZ42" s="89"/>
      <c r="DA42" s="89"/>
      <c r="DB42" s="89"/>
      <c r="DC42" s="89"/>
      <c r="DD42" s="89"/>
      <c r="DE42" s="89"/>
      <c r="DF42" s="89"/>
      <c r="DG42" s="89">
        <f>DG43+DG46+DG49+DG50</f>
        <v>20332834.99</v>
      </c>
      <c r="DH42" s="89"/>
      <c r="DI42" s="89"/>
      <c r="DJ42" s="89"/>
      <c r="DK42" s="89"/>
      <c r="DL42" s="89"/>
      <c r="DM42" s="89"/>
      <c r="DN42" s="89"/>
      <c r="DO42" s="89"/>
      <c r="DP42" s="89"/>
      <c r="DQ42" s="89"/>
      <c r="DR42" s="89"/>
      <c r="DS42" s="89"/>
      <c r="DT42" s="89">
        <f>DT43+DT46+DT49+DT50</f>
        <v>215000</v>
      </c>
      <c r="DU42" s="89"/>
      <c r="DV42" s="89"/>
      <c r="DW42" s="89"/>
      <c r="DX42" s="89"/>
      <c r="DY42" s="89"/>
      <c r="DZ42" s="89"/>
      <c r="EA42" s="89"/>
      <c r="EB42" s="89"/>
      <c r="EC42" s="89"/>
      <c r="ED42" s="89"/>
      <c r="EE42" s="89"/>
      <c r="EF42" s="89"/>
      <c r="EG42" s="89">
        <f>EG43+EG46+EG49+EG50</f>
        <v>20967178.75</v>
      </c>
      <c r="EH42" s="89"/>
      <c r="EI42" s="89"/>
      <c r="EJ42" s="89"/>
      <c r="EK42" s="89"/>
      <c r="EL42" s="89"/>
      <c r="EM42" s="89"/>
      <c r="EN42" s="89"/>
      <c r="EO42" s="89"/>
      <c r="EP42" s="89"/>
      <c r="EQ42" s="89"/>
      <c r="ER42" s="89"/>
      <c r="ES42" s="89"/>
      <c r="EW42" s="29">
        <f>EG7+EG9-EG41</f>
        <v>0</v>
      </c>
      <c r="FF42" s="29"/>
    </row>
    <row r="43" spans="1:165" s="30" customFormat="1" ht="15" customHeight="1">
      <c r="A43" s="116" t="s">
        <v>298</v>
      </c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7"/>
      <c r="AS43" s="117"/>
      <c r="AT43" s="117"/>
      <c r="AU43" s="117"/>
      <c r="AV43" s="117"/>
      <c r="AW43" s="117"/>
      <c r="AX43" s="117"/>
      <c r="AY43" s="117"/>
      <c r="AZ43" s="117"/>
      <c r="BA43" s="117"/>
      <c r="BB43" s="117"/>
      <c r="BC43" s="117"/>
      <c r="BD43" s="117"/>
      <c r="BE43" s="117"/>
      <c r="BF43" s="117"/>
      <c r="BG43" s="117"/>
      <c r="BH43" s="117"/>
      <c r="BI43" s="117"/>
      <c r="BJ43" s="117"/>
      <c r="BK43" s="117"/>
      <c r="BL43" s="117"/>
      <c r="BM43" s="117"/>
      <c r="BN43" s="117"/>
      <c r="BO43" s="117"/>
      <c r="BP43" s="117"/>
      <c r="BQ43" s="117"/>
      <c r="BR43" s="117"/>
      <c r="BS43" s="117"/>
      <c r="BT43" s="117"/>
      <c r="BU43" s="117"/>
      <c r="BV43" s="117"/>
      <c r="BW43" s="118"/>
      <c r="BX43" s="67" t="s">
        <v>64</v>
      </c>
      <c r="BY43" s="67"/>
      <c r="BZ43" s="67"/>
      <c r="CA43" s="67"/>
      <c r="CB43" s="67"/>
      <c r="CC43" s="67"/>
      <c r="CD43" s="67"/>
      <c r="CE43" s="67"/>
      <c r="CF43" s="67" t="s">
        <v>65</v>
      </c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23" t="s">
        <v>31</v>
      </c>
      <c r="CT43" s="68">
        <f t="shared" si="0"/>
        <v>31308362.779999997</v>
      </c>
      <c r="CU43" s="68"/>
      <c r="CV43" s="68"/>
      <c r="CW43" s="68"/>
      <c r="CX43" s="68"/>
      <c r="CY43" s="68"/>
      <c r="CZ43" s="68"/>
      <c r="DA43" s="68"/>
      <c r="DB43" s="68"/>
      <c r="DC43" s="68"/>
      <c r="DD43" s="68"/>
      <c r="DE43" s="68"/>
      <c r="DF43" s="68"/>
      <c r="DG43" s="68">
        <f>DG44+DG45</f>
        <v>15316693.579999998</v>
      </c>
      <c r="DH43" s="68"/>
      <c r="DI43" s="68"/>
      <c r="DJ43" s="68"/>
      <c r="DK43" s="68"/>
      <c r="DL43" s="68"/>
      <c r="DM43" s="68"/>
      <c r="DN43" s="68"/>
      <c r="DO43" s="68"/>
      <c r="DP43" s="68"/>
      <c r="DQ43" s="68"/>
      <c r="DR43" s="68"/>
      <c r="DS43" s="68"/>
      <c r="DT43" s="68">
        <f>DT44+DT45</f>
        <v>0</v>
      </c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8"/>
      <c r="EF43" s="68"/>
      <c r="EG43" s="68">
        <f>EG44+EG45</f>
        <v>15991669.2</v>
      </c>
      <c r="EH43" s="68"/>
      <c r="EI43" s="68"/>
      <c r="EJ43" s="68"/>
      <c r="EK43" s="68"/>
      <c r="EL43" s="68"/>
      <c r="EM43" s="68"/>
      <c r="EN43" s="68"/>
      <c r="EO43" s="68"/>
      <c r="EP43" s="68"/>
      <c r="EQ43" s="68"/>
      <c r="ER43" s="68"/>
      <c r="ES43" s="68"/>
      <c r="FF43" s="25" t="s">
        <v>329</v>
      </c>
      <c r="FI43" s="38"/>
    </row>
    <row r="44" spans="1:162" ht="15.75" customHeight="1">
      <c r="A44" s="78" t="s">
        <v>286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79"/>
      <c r="BR44" s="79"/>
      <c r="BS44" s="79"/>
      <c r="BT44" s="79"/>
      <c r="BU44" s="79"/>
      <c r="BV44" s="79"/>
      <c r="BW44" s="79"/>
      <c r="BX44" s="67" t="s">
        <v>67</v>
      </c>
      <c r="BY44" s="67"/>
      <c r="BZ44" s="67"/>
      <c r="CA44" s="67"/>
      <c r="CB44" s="67"/>
      <c r="CC44" s="67"/>
      <c r="CD44" s="67"/>
      <c r="CE44" s="67"/>
      <c r="CF44" s="67" t="s">
        <v>65</v>
      </c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23" t="s">
        <v>282</v>
      </c>
      <c r="CT44" s="68">
        <f t="shared" si="0"/>
        <v>31133362.779999997</v>
      </c>
      <c r="CU44" s="68"/>
      <c r="CV44" s="68"/>
      <c r="CW44" s="68"/>
      <c r="CX44" s="68"/>
      <c r="CY44" s="68"/>
      <c r="CZ44" s="68"/>
      <c r="DA44" s="68"/>
      <c r="DB44" s="68"/>
      <c r="DC44" s="68"/>
      <c r="DD44" s="68"/>
      <c r="DE44" s="68"/>
      <c r="DF44" s="68"/>
      <c r="DG44" s="68">
        <f>10459250.62+1195413.75+3627029.21-76435.07+305739.99-10000-229304.92-1000-15000-5000-5000-4000</f>
        <v>15241693.579999998</v>
      </c>
      <c r="DH44" s="68"/>
      <c r="DI44" s="68"/>
      <c r="DJ44" s="68"/>
      <c r="DK44" s="68"/>
      <c r="DL44" s="68"/>
      <c r="DM44" s="68"/>
      <c r="DN44" s="68"/>
      <c r="DO44" s="68"/>
      <c r="DP44" s="68"/>
      <c r="DQ44" s="68"/>
      <c r="DR44" s="68"/>
      <c r="DS44" s="68"/>
      <c r="DT44" s="68">
        <v>0</v>
      </c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8"/>
      <c r="EF44" s="68"/>
      <c r="EG44" s="68">
        <f>15941669.2-50000</f>
        <v>15891669.2</v>
      </c>
      <c r="EH44" s="68"/>
      <c r="EI44" s="68"/>
      <c r="EJ44" s="68"/>
      <c r="EK44" s="68"/>
      <c r="EL44" s="68"/>
      <c r="EM44" s="68"/>
      <c r="EN44" s="68"/>
      <c r="EO44" s="68"/>
      <c r="EP44" s="68"/>
      <c r="EQ44" s="68"/>
      <c r="ER44" s="68"/>
      <c r="ES44" s="68"/>
      <c r="EW44" s="36"/>
      <c r="EX44" s="36">
        <f>DG9-DG41</f>
        <v>0</v>
      </c>
      <c r="FF44" s="39">
        <f>DG9-DG41</f>
        <v>0</v>
      </c>
    </row>
    <row r="45" spans="1:149" ht="10.5" customHeight="1">
      <c r="A45" s="78" t="s">
        <v>287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79"/>
      <c r="BR45" s="79"/>
      <c r="BS45" s="79"/>
      <c r="BT45" s="79"/>
      <c r="BU45" s="79"/>
      <c r="BV45" s="79"/>
      <c r="BW45" s="79"/>
      <c r="BX45" s="67" t="s">
        <v>67</v>
      </c>
      <c r="BY45" s="67"/>
      <c r="BZ45" s="67"/>
      <c r="CA45" s="67"/>
      <c r="CB45" s="67"/>
      <c r="CC45" s="67"/>
      <c r="CD45" s="67"/>
      <c r="CE45" s="67"/>
      <c r="CF45" s="67" t="s">
        <v>65</v>
      </c>
      <c r="CG45" s="67"/>
      <c r="CH45" s="67"/>
      <c r="CI45" s="67"/>
      <c r="CJ45" s="67"/>
      <c r="CK45" s="67"/>
      <c r="CL45" s="67"/>
      <c r="CM45" s="67"/>
      <c r="CN45" s="67"/>
      <c r="CO45" s="67"/>
      <c r="CP45" s="67"/>
      <c r="CQ45" s="67"/>
      <c r="CR45" s="67"/>
      <c r="CS45" s="23" t="s">
        <v>284</v>
      </c>
      <c r="CT45" s="68">
        <f t="shared" si="0"/>
        <v>175000</v>
      </c>
      <c r="CU45" s="68"/>
      <c r="CV45" s="68"/>
      <c r="CW45" s="68"/>
      <c r="CX45" s="68"/>
      <c r="CY45" s="68"/>
      <c r="CZ45" s="68"/>
      <c r="DA45" s="68"/>
      <c r="DB45" s="68"/>
      <c r="DC45" s="68"/>
      <c r="DD45" s="68"/>
      <c r="DE45" s="68"/>
      <c r="DF45" s="68"/>
      <c r="DG45" s="68">
        <f>30000+5000+10000+1000+15000+5000+5000+4000</f>
        <v>75000</v>
      </c>
      <c r="DH45" s="68"/>
      <c r="DI45" s="68"/>
      <c r="DJ45" s="68"/>
      <c r="DK45" s="68"/>
      <c r="DL45" s="68"/>
      <c r="DM45" s="68"/>
      <c r="DN45" s="68"/>
      <c r="DO45" s="68"/>
      <c r="DP45" s="68"/>
      <c r="DQ45" s="68"/>
      <c r="DR45" s="68"/>
      <c r="DS45" s="68"/>
      <c r="DT45" s="68">
        <v>0</v>
      </c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8"/>
      <c r="EF45" s="68"/>
      <c r="EG45" s="68">
        <f>50000+50000</f>
        <v>100000</v>
      </c>
      <c r="EH45" s="68"/>
      <c r="EI45" s="68"/>
      <c r="EJ45" s="68"/>
      <c r="EK45" s="68"/>
      <c r="EL45" s="68"/>
      <c r="EM45" s="68"/>
      <c r="EN45" s="68"/>
      <c r="EO45" s="68"/>
      <c r="EP45" s="68"/>
      <c r="EQ45" s="68"/>
      <c r="ER45" s="68"/>
      <c r="ES45" s="68"/>
    </row>
    <row r="46" spans="1:162" s="30" customFormat="1" ht="10.5" customHeight="1">
      <c r="A46" s="78" t="s">
        <v>66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  <c r="BH46" s="79"/>
      <c r="BI46" s="79"/>
      <c r="BJ46" s="79"/>
      <c r="BK46" s="79"/>
      <c r="BL46" s="79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67" t="s">
        <v>67</v>
      </c>
      <c r="BY46" s="67"/>
      <c r="BZ46" s="67"/>
      <c r="CA46" s="67"/>
      <c r="CB46" s="67"/>
      <c r="CC46" s="67"/>
      <c r="CD46" s="67"/>
      <c r="CE46" s="67"/>
      <c r="CF46" s="67" t="s">
        <v>68</v>
      </c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23" t="s">
        <v>31</v>
      </c>
      <c r="CT46" s="68">
        <f t="shared" si="0"/>
        <v>328196</v>
      </c>
      <c r="CU46" s="68"/>
      <c r="CV46" s="68"/>
      <c r="CW46" s="68"/>
      <c r="CX46" s="68"/>
      <c r="CY46" s="68"/>
      <c r="CZ46" s="68"/>
      <c r="DA46" s="68"/>
      <c r="DB46" s="68"/>
      <c r="DC46" s="68"/>
      <c r="DD46" s="68"/>
      <c r="DE46" s="68"/>
      <c r="DF46" s="68"/>
      <c r="DG46" s="68">
        <v>0</v>
      </c>
      <c r="DH46" s="68"/>
      <c r="DI46" s="68"/>
      <c r="DJ46" s="68"/>
      <c r="DK46" s="68"/>
      <c r="DL46" s="68"/>
      <c r="DM46" s="68"/>
      <c r="DN46" s="68"/>
      <c r="DO46" s="68"/>
      <c r="DP46" s="68"/>
      <c r="DQ46" s="68"/>
      <c r="DR46" s="68"/>
      <c r="DS46" s="68"/>
      <c r="DT46" s="68">
        <f>DT47</f>
        <v>215000</v>
      </c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8"/>
      <c r="EF46" s="68"/>
      <c r="EG46" s="68">
        <f>EG47+EG48</f>
        <v>113196</v>
      </c>
      <c r="EH46" s="68"/>
      <c r="EI46" s="68"/>
      <c r="EJ46" s="68"/>
      <c r="EK46" s="68"/>
      <c r="EL46" s="68"/>
      <c r="EM46" s="68"/>
      <c r="EN46" s="68"/>
      <c r="EO46" s="68"/>
      <c r="EP46" s="68"/>
      <c r="EQ46" s="68"/>
      <c r="ER46" s="68"/>
      <c r="ES46" s="68"/>
      <c r="FF46" s="38"/>
    </row>
    <row r="47" spans="1:154" ht="10.5" customHeight="1">
      <c r="A47" s="78" t="s">
        <v>262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  <c r="BP47" s="79"/>
      <c r="BQ47" s="79"/>
      <c r="BR47" s="79"/>
      <c r="BS47" s="79"/>
      <c r="BT47" s="79"/>
      <c r="BU47" s="79"/>
      <c r="BV47" s="79"/>
      <c r="BW47" s="79"/>
      <c r="BX47" s="67" t="s">
        <v>31</v>
      </c>
      <c r="BY47" s="67"/>
      <c r="BZ47" s="67"/>
      <c r="CA47" s="67"/>
      <c r="CB47" s="67"/>
      <c r="CC47" s="67"/>
      <c r="CD47" s="67"/>
      <c r="CE47" s="67"/>
      <c r="CF47" s="67" t="s">
        <v>68</v>
      </c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23" t="s">
        <v>283</v>
      </c>
      <c r="CT47" s="68">
        <f t="shared" si="0"/>
        <v>315000</v>
      </c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8">
        <v>0</v>
      </c>
      <c r="DH47" s="68"/>
      <c r="DI47" s="68"/>
      <c r="DJ47" s="68"/>
      <c r="DK47" s="68"/>
      <c r="DL47" s="68"/>
      <c r="DM47" s="68"/>
      <c r="DN47" s="68"/>
      <c r="DO47" s="68"/>
      <c r="DP47" s="68"/>
      <c r="DQ47" s="68"/>
      <c r="DR47" s="68"/>
      <c r="DS47" s="68"/>
      <c r="DT47" s="68">
        <f>215000</f>
        <v>215000</v>
      </c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8"/>
      <c r="EF47" s="68"/>
      <c r="EG47" s="68">
        <v>100000</v>
      </c>
      <c r="EH47" s="68"/>
      <c r="EI47" s="68"/>
      <c r="EJ47" s="68"/>
      <c r="EK47" s="68"/>
      <c r="EL47" s="68"/>
      <c r="EM47" s="68"/>
      <c r="EN47" s="68"/>
      <c r="EO47" s="68"/>
      <c r="EP47" s="68"/>
      <c r="EQ47" s="68"/>
      <c r="ER47" s="68"/>
      <c r="ES47" s="68"/>
      <c r="EX47" s="36">
        <f>DG41-DG9</f>
        <v>0</v>
      </c>
    </row>
    <row r="48" spans="1:153" ht="10.5" customHeight="1">
      <c r="A48" s="78" t="s">
        <v>342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67" t="s">
        <v>31</v>
      </c>
      <c r="BY48" s="67"/>
      <c r="BZ48" s="67"/>
      <c r="CA48" s="67"/>
      <c r="CB48" s="67"/>
      <c r="CC48" s="67"/>
      <c r="CD48" s="67"/>
      <c r="CE48" s="67"/>
      <c r="CF48" s="67" t="s">
        <v>68</v>
      </c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23" t="s">
        <v>284</v>
      </c>
      <c r="CT48" s="68">
        <f t="shared" si="0"/>
        <v>13196</v>
      </c>
      <c r="CU48" s="68"/>
      <c r="CV48" s="68"/>
      <c r="CW48" s="68"/>
      <c r="CX48" s="68"/>
      <c r="CY48" s="68"/>
      <c r="CZ48" s="68"/>
      <c r="DA48" s="68"/>
      <c r="DB48" s="68"/>
      <c r="DC48" s="68"/>
      <c r="DD48" s="68"/>
      <c r="DE48" s="68"/>
      <c r="DF48" s="68"/>
      <c r="DG48" s="68">
        <v>0</v>
      </c>
      <c r="DH48" s="68"/>
      <c r="DI48" s="68"/>
      <c r="DJ48" s="68"/>
      <c r="DK48" s="68"/>
      <c r="DL48" s="68"/>
      <c r="DM48" s="68"/>
      <c r="DN48" s="68"/>
      <c r="DO48" s="68"/>
      <c r="DP48" s="68"/>
      <c r="DQ48" s="68"/>
      <c r="DR48" s="68"/>
      <c r="DS48" s="68"/>
      <c r="DT48" s="68">
        <v>0</v>
      </c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8"/>
      <c r="EF48" s="68"/>
      <c r="EG48" s="68">
        <v>13196</v>
      </c>
      <c r="EH48" s="68"/>
      <c r="EI48" s="68"/>
      <c r="EJ48" s="68"/>
      <c r="EK48" s="68"/>
      <c r="EL48" s="68"/>
      <c r="EM48" s="68"/>
      <c r="EN48" s="68"/>
      <c r="EO48" s="68"/>
      <c r="EP48" s="68"/>
      <c r="EQ48" s="68"/>
      <c r="ER48" s="68"/>
      <c r="ES48" s="68"/>
      <c r="EW48" s="36"/>
    </row>
    <row r="49" spans="1:153" s="30" customFormat="1" ht="13.5" customHeight="1">
      <c r="A49" s="78" t="s">
        <v>69</v>
      </c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67" t="s">
        <v>70</v>
      </c>
      <c r="BY49" s="67"/>
      <c r="BZ49" s="67"/>
      <c r="CA49" s="67"/>
      <c r="CB49" s="67"/>
      <c r="CC49" s="67"/>
      <c r="CD49" s="67"/>
      <c r="CE49" s="67"/>
      <c r="CF49" s="67" t="s">
        <v>71</v>
      </c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23" t="s">
        <v>273</v>
      </c>
      <c r="CT49" s="68">
        <f>DG49+DT49+EG49</f>
        <v>540500</v>
      </c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>
        <f>52500+338000</f>
        <v>390500</v>
      </c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>
        <v>0</v>
      </c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  <c r="EF49" s="68"/>
      <c r="EG49" s="68">
        <f>100000+50000</f>
        <v>150000</v>
      </c>
      <c r="EH49" s="68"/>
      <c r="EI49" s="68"/>
      <c r="EJ49" s="68"/>
      <c r="EK49" s="68"/>
      <c r="EL49" s="68"/>
      <c r="EM49" s="68"/>
      <c r="EN49" s="68"/>
      <c r="EO49" s="68"/>
      <c r="EP49" s="68"/>
      <c r="EQ49" s="68"/>
      <c r="ER49" s="68"/>
      <c r="ES49" s="68"/>
      <c r="EW49" s="38"/>
    </row>
    <row r="50" spans="1:149" s="30" customFormat="1" ht="22.5" customHeight="1">
      <c r="A50" s="78" t="s">
        <v>72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67" t="s">
        <v>73</v>
      </c>
      <c r="BY50" s="67"/>
      <c r="BZ50" s="67"/>
      <c r="CA50" s="67"/>
      <c r="CB50" s="67"/>
      <c r="CC50" s="67"/>
      <c r="CD50" s="67"/>
      <c r="CE50" s="67"/>
      <c r="CF50" s="67" t="s">
        <v>74</v>
      </c>
      <c r="CG50" s="67"/>
      <c r="CH50" s="67"/>
      <c r="CI50" s="67"/>
      <c r="CJ50" s="67"/>
      <c r="CK50" s="67"/>
      <c r="CL50" s="67"/>
      <c r="CM50" s="67"/>
      <c r="CN50" s="67"/>
      <c r="CO50" s="67"/>
      <c r="CP50" s="67"/>
      <c r="CQ50" s="67"/>
      <c r="CR50" s="67"/>
      <c r="CS50" s="23" t="s">
        <v>31</v>
      </c>
      <c r="CT50" s="68">
        <f>DG50+DT50+EG50</f>
        <v>9337954.96</v>
      </c>
      <c r="CU50" s="68"/>
      <c r="CV50" s="68"/>
      <c r="CW50" s="68"/>
      <c r="CX50" s="68"/>
      <c r="CY50" s="68"/>
      <c r="CZ50" s="68"/>
      <c r="DA50" s="68"/>
      <c r="DB50" s="68"/>
      <c r="DC50" s="68"/>
      <c r="DD50" s="68"/>
      <c r="DE50" s="68"/>
      <c r="DF50" s="68"/>
      <c r="DG50" s="68">
        <f>DG51</f>
        <v>4625641.41</v>
      </c>
      <c r="DH50" s="68"/>
      <c r="DI50" s="68"/>
      <c r="DJ50" s="68"/>
      <c r="DK50" s="68"/>
      <c r="DL50" s="68"/>
      <c r="DM50" s="68"/>
      <c r="DN50" s="68"/>
      <c r="DO50" s="68"/>
      <c r="DP50" s="68"/>
      <c r="DQ50" s="68"/>
      <c r="DR50" s="68"/>
      <c r="DS50" s="68"/>
      <c r="DT50" s="68">
        <f>DT51</f>
        <v>0</v>
      </c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8"/>
      <c r="EF50" s="68"/>
      <c r="EG50" s="68">
        <f>EG51+EG52</f>
        <v>4712313.55</v>
      </c>
      <c r="EH50" s="68"/>
      <c r="EI50" s="68"/>
      <c r="EJ50" s="68"/>
      <c r="EK50" s="68"/>
      <c r="EL50" s="68"/>
      <c r="EM50" s="68"/>
      <c r="EN50" s="68"/>
      <c r="EO50" s="68"/>
      <c r="EP50" s="68"/>
      <c r="EQ50" s="68"/>
      <c r="ER50" s="68"/>
      <c r="ES50" s="68"/>
    </row>
    <row r="51" spans="1:153" ht="22.5" customHeight="1">
      <c r="A51" s="119" t="s">
        <v>75</v>
      </c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20"/>
      <c r="AV51" s="120"/>
      <c r="AW51" s="120"/>
      <c r="AX51" s="120"/>
      <c r="AY51" s="120"/>
      <c r="AZ51" s="120"/>
      <c r="BA51" s="120"/>
      <c r="BB51" s="120"/>
      <c r="BC51" s="120"/>
      <c r="BD51" s="120"/>
      <c r="BE51" s="120"/>
      <c r="BF51" s="120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0"/>
      <c r="BR51" s="120"/>
      <c r="BS51" s="120"/>
      <c r="BT51" s="120"/>
      <c r="BU51" s="120"/>
      <c r="BV51" s="120"/>
      <c r="BW51" s="120"/>
      <c r="BX51" s="67" t="s">
        <v>76</v>
      </c>
      <c r="BY51" s="67"/>
      <c r="BZ51" s="67"/>
      <c r="CA51" s="67"/>
      <c r="CB51" s="67"/>
      <c r="CC51" s="67"/>
      <c r="CD51" s="67"/>
      <c r="CE51" s="67"/>
      <c r="CF51" s="67" t="s">
        <v>74</v>
      </c>
      <c r="CG51" s="67"/>
      <c r="CH51" s="67"/>
      <c r="CI51" s="67"/>
      <c r="CJ51" s="67"/>
      <c r="CK51" s="67"/>
      <c r="CL51" s="67"/>
      <c r="CM51" s="67"/>
      <c r="CN51" s="67"/>
      <c r="CO51" s="67"/>
      <c r="CP51" s="67"/>
      <c r="CQ51" s="67"/>
      <c r="CR51" s="67"/>
      <c r="CS51" s="23" t="s">
        <v>285</v>
      </c>
      <c r="CT51" s="68">
        <f>DG51+DT51+EG51</f>
        <v>9337954.96</v>
      </c>
      <c r="CU51" s="68"/>
      <c r="CV51" s="68"/>
      <c r="CW51" s="68"/>
      <c r="CX51" s="68"/>
      <c r="CY51" s="68"/>
      <c r="CZ51" s="68"/>
      <c r="DA51" s="68"/>
      <c r="DB51" s="68"/>
      <c r="DC51" s="68"/>
      <c r="DD51" s="68"/>
      <c r="DE51" s="68"/>
      <c r="DF51" s="68"/>
      <c r="DG51" s="68">
        <f>3167753.64+361014.95+1096872.82-23083.38+92333.46-69250.08</f>
        <v>4625641.41</v>
      </c>
      <c r="DH51" s="68"/>
      <c r="DI51" s="68"/>
      <c r="DJ51" s="68"/>
      <c r="DK51" s="68"/>
      <c r="DL51" s="68"/>
      <c r="DM51" s="68"/>
      <c r="DN51" s="68"/>
      <c r="DO51" s="68"/>
      <c r="DP51" s="68"/>
      <c r="DQ51" s="68"/>
      <c r="DR51" s="68"/>
      <c r="DS51" s="68"/>
      <c r="DT51" s="68">
        <v>0</v>
      </c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8"/>
      <c r="EF51" s="68"/>
      <c r="EG51" s="68">
        <f>4735260.1-9750.55-13196</f>
        <v>4712313.55</v>
      </c>
      <c r="EH51" s="68"/>
      <c r="EI51" s="68"/>
      <c r="EJ51" s="68"/>
      <c r="EK51" s="68"/>
      <c r="EL51" s="68"/>
      <c r="EM51" s="68"/>
      <c r="EN51" s="68"/>
      <c r="EO51" s="68"/>
      <c r="EP51" s="68"/>
      <c r="EQ51" s="68"/>
      <c r="ER51" s="68"/>
      <c r="ES51" s="68"/>
      <c r="EW51" s="36"/>
    </row>
    <row r="52" spans="1:149" ht="12.75" customHeight="1">
      <c r="A52" s="119" t="s">
        <v>338</v>
      </c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/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20"/>
      <c r="BS52" s="120"/>
      <c r="BT52" s="120"/>
      <c r="BU52" s="120"/>
      <c r="BV52" s="120"/>
      <c r="BW52" s="120"/>
      <c r="BX52" s="67" t="s">
        <v>77</v>
      </c>
      <c r="BY52" s="67"/>
      <c r="BZ52" s="67"/>
      <c r="CA52" s="67"/>
      <c r="CB52" s="67"/>
      <c r="CC52" s="67"/>
      <c r="CD52" s="67"/>
      <c r="CE52" s="67"/>
      <c r="CF52" s="67" t="s">
        <v>74</v>
      </c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23" t="s">
        <v>337</v>
      </c>
      <c r="CT52" s="68">
        <f>EG52</f>
        <v>0</v>
      </c>
      <c r="CU52" s="68"/>
      <c r="CV52" s="68"/>
      <c r="CW52" s="68"/>
      <c r="CX52" s="68"/>
      <c r="CY52" s="68"/>
      <c r="CZ52" s="68"/>
      <c r="DA52" s="68"/>
      <c r="DB52" s="68"/>
      <c r="DC52" s="68"/>
      <c r="DD52" s="68"/>
      <c r="DE52" s="68"/>
      <c r="DF52" s="68"/>
      <c r="DG52" s="68">
        <v>0</v>
      </c>
      <c r="DH52" s="68"/>
      <c r="DI52" s="68"/>
      <c r="DJ52" s="68"/>
      <c r="DK52" s="68"/>
      <c r="DL52" s="68"/>
      <c r="DM52" s="68"/>
      <c r="DN52" s="68"/>
      <c r="DO52" s="68"/>
      <c r="DP52" s="68"/>
      <c r="DQ52" s="68"/>
      <c r="DR52" s="68"/>
      <c r="DS52" s="68"/>
      <c r="DT52" s="68">
        <v>0</v>
      </c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8"/>
      <c r="EF52" s="68"/>
      <c r="EG52" s="68">
        <f>9750.55-9750.55</f>
        <v>0</v>
      </c>
      <c r="EH52" s="68"/>
      <c r="EI52" s="68"/>
      <c r="EJ52" s="68"/>
      <c r="EK52" s="68"/>
      <c r="EL52" s="68"/>
      <c r="EM52" s="68"/>
      <c r="EN52" s="68"/>
      <c r="EO52" s="68"/>
      <c r="EP52" s="68"/>
      <c r="EQ52" s="68"/>
      <c r="ER52" s="68"/>
      <c r="ES52" s="68"/>
    </row>
    <row r="53" spans="1:149" ht="21" customHeight="1">
      <c r="A53" s="78" t="s">
        <v>79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67" t="s">
        <v>80</v>
      </c>
      <c r="BY53" s="67"/>
      <c r="BZ53" s="67"/>
      <c r="CA53" s="67"/>
      <c r="CB53" s="67"/>
      <c r="CC53" s="67"/>
      <c r="CD53" s="67"/>
      <c r="CE53" s="67"/>
      <c r="CF53" s="67" t="s">
        <v>81</v>
      </c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23"/>
      <c r="CT53" s="68"/>
      <c r="CU53" s="68"/>
      <c r="CV53" s="68"/>
      <c r="CW53" s="68"/>
      <c r="CX53" s="68"/>
      <c r="CY53" s="68"/>
      <c r="CZ53" s="68"/>
      <c r="DA53" s="68"/>
      <c r="DB53" s="68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8"/>
      <c r="DQ53" s="68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8"/>
      <c r="EF53" s="68"/>
      <c r="EG53" s="68"/>
      <c r="EH53" s="68"/>
      <c r="EI53" s="68"/>
      <c r="EJ53" s="68"/>
      <c r="EK53" s="68"/>
      <c r="EL53" s="68"/>
      <c r="EM53" s="68"/>
      <c r="EN53" s="68"/>
      <c r="EO53" s="68"/>
      <c r="EP53" s="68"/>
      <c r="EQ53" s="68"/>
      <c r="ER53" s="68"/>
      <c r="ES53" s="68"/>
    </row>
    <row r="54" spans="1:149" ht="21.75" customHeight="1">
      <c r="A54" s="119" t="s">
        <v>82</v>
      </c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19"/>
      <c r="AM54" s="119"/>
      <c r="AN54" s="119"/>
      <c r="AO54" s="119"/>
      <c r="AP54" s="119"/>
      <c r="AQ54" s="119"/>
      <c r="AR54" s="119"/>
      <c r="AS54" s="119"/>
      <c r="AT54" s="119"/>
      <c r="AU54" s="119"/>
      <c r="AV54" s="119"/>
      <c r="AW54" s="119"/>
      <c r="AX54" s="119"/>
      <c r="AY54" s="119"/>
      <c r="AZ54" s="119"/>
      <c r="BA54" s="119"/>
      <c r="BB54" s="119"/>
      <c r="BC54" s="119"/>
      <c r="BD54" s="119"/>
      <c r="BE54" s="119"/>
      <c r="BF54" s="119"/>
      <c r="BG54" s="119"/>
      <c r="BH54" s="119"/>
      <c r="BI54" s="119"/>
      <c r="BJ54" s="119"/>
      <c r="BK54" s="119"/>
      <c r="BL54" s="119"/>
      <c r="BM54" s="119"/>
      <c r="BN54" s="119"/>
      <c r="BO54" s="119"/>
      <c r="BP54" s="119"/>
      <c r="BQ54" s="119"/>
      <c r="BR54" s="119"/>
      <c r="BS54" s="119"/>
      <c r="BT54" s="119"/>
      <c r="BU54" s="119"/>
      <c r="BV54" s="119"/>
      <c r="BW54" s="119"/>
      <c r="BX54" s="67" t="s">
        <v>83</v>
      </c>
      <c r="BY54" s="67"/>
      <c r="BZ54" s="67"/>
      <c r="CA54" s="67"/>
      <c r="CB54" s="67"/>
      <c r="CC54" s="67"/>
      <c r="CD54" s="67"/>
      <c r="CE54" s="67"/>
      <c r="CF54" s="67" t="s">
        <v>81</v>
      </c>
      <c r="CG54" s="67"/>
      <c r="CH54" s="67"/>
      <c r="CI54" s="67"/>
      <c r="CJ54" s="67"/>
      <c r="CK54" s="67"/>
      <c r="CL54" s="67"/>
      <c r="CM54" s="67"/>
      <c r="CN54" s="67"/>
      <c r="CO54" s="67"/>
      <c r="CP54" s="67"/>
      <c r="CQ54" s="67"/>
      <c r="CR54" s="67"/>
      <c r="CS54" s="23"/>
      <c r="CT54" s="68"/>
      <c r="CU54" s="68"/>
      <c r="CV54" s="68"/>
      <c r="CW54" s="68"/>
      <c r="CX54" s="68"/>
      <c r="CY54" s="68"/>
      <c r="CZ54" s="68"/>
      <c r="DA54" s="68"/>
      <c r="DB54" s="68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8"/>
      <c r="DQ54" s="68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8"/>
      <c r="EF54" s="68"/>
      <c r="EG54" s="68"/>
      <c r="EH54" s="68"/>
      <c r="EI54" s="68"/>
      <c r="EJ54" s="68"/>
      <c r="EK54" s="68"/>
      <c r="EL54" s="68"/>
      <c r="EM54" s="68"/>
      <c r="EN54" s="68"/>
      <c r="EO54" s="68"/>
      <c r="EP54" s="68"/>
      <c r="EQ54" s="68"/>
      <c r="ER54" s="68"/>
      <c r="ES54" s="68"/>
    </row>
    <row r="55" spans="1:149" ht="10.5" customHeight="1">
      <c r="A55" s="119" t="s">
        <v>84</v>
      </c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119"/>
      <c r="AO55" s="119"/>
      <c r="AP55" s="119"/>
      <c r="AQ55" s="119"/>
      <c r="AR55" s="119"/>
      <c r="AS55" s="119"/>
      <c r="AT55" s="119"/>
      <c r="AU55" s="119"/>
      <c r="AV55" s="119"/>
      <c r="AW55" s="119"/>
      <c r="AX55" s="119"/>
      <c r="AY55" s="119"/>
      <c r="AZ55" s="119"/>
      <c r="BA55" s="119"/>
      <c r="BB55" s="119"/>
      <c r="BC55" s="119"/>
      <c r="BD55" s="119"/>
      <c r="BE55" s="119"/>
      <c r="BF55" s="119"/>
      <c r="BG55" s="119"/>
      <c r="BH55" s="119"/>
      <c r="BI55" s="119"/>
      <c r="BJ55" s="119"/>
      <c r="BK55" s="119"/>
      <c r="BL55" s="119"/>
      <c r="BM55" s="119"/>
      <c r="BN55" s="119"/>
      <c r="BO55" s="119"/>
      <c r="BP55" s="119"/>
      <c r="BQ55" s="119"/>
      <c r="BR55" s="119"/>
      <c r="BS55" s="119"/>
      <c r="BT55" s="119"/>
      <c r="BU55" s="119"/>
      <c r="BV55" s="119"/>
      <c r="BW55" s="119"/>
      <c r="BX55" s="67" t="s">
        <v>85</v>
      </c>
      <c r="BY55" s="67"/>
      <c r="BZ55" s="67"/>
      <c r="CA55" s="67"/>
      <c r="CB55" s="67"/>
      <c r="CC55" s="67"/>
      <c r="CD55" s="67"/>
      <c r="CE55" s="67"/>
      <c r="CF55" s="67" t="s">
        <v>81</v>
      </c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23"/>
      <c r="CT55" s="68"/>
      <c r="CU55" s="68"/>
      <c r="CV55" s="68"/>
      <c r="CW55" s="68"/>
      <c r="CX55" s="68"/>
      <c r="CY55" s="68"/>
      <c r="CZ55" s="68"/>
      <c r="DA55" s="68"/>
      <c r="DB55" s="68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8"/>
      <c r="DQ55" s="68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8"/>
      <c r="EF55" s="68"/>
      <c r="EG55" s="68"/>
      <c r="EH55" s="68"/>
      <c r="EI55" s="68"/>
      <c r="EJ55" s="68"/>
      <c r="EK55" s="68"/>
      <c r="EL55" s="68"/>
      <c r="EM55" s="68"/>
      <c r="EN55" s="68"/>
      <c r="EO55" s="68"/>
      <c r="EP55" s="68"/>
      <c r="EQ55" s="68"/>
      <c r="ER55" s="68"/>
      <c r="ES55" s="68"/>
    </row>
    <row r="56" spans="1:150" s="40" customFormat="1" ht="21" customHeight="1">
      <c r="A56" s="100" t="s">
        <v>86</v>
      </c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  <c r="BM56" s="101"/>
      <c r="BN56" s="101"/>
      <c r="BO56" s="101"/>
      <c r="BP56" s="101"/>
      <c r="BQ56" s="101"/>
      <c r="BR56" s="101"/>
      <c r="BS56" s="101"/>
      <c r="BT56" s="101"/>
      <c r="BU56" s="101"/>
      <c r="BV56" s="101"/>
      <c r="BW56" s="101"/>
      <c r="BX56" s="98" t="s">
        <v>87</v>
      </c>
      <c r="BY56" s="98"/>
      <c r="BZ56" s="98"/>
      <c r="CA56" s="98"/>
      <c r="CB56" s="98"/>
      <c r="CC56" s="98"/>
      <c r="CD56" s="98"/>
      <c r="CE56" s="98"/>
      <c r="CF56" s="98" t="s">
        <v>88</v>
      </c>
      <c r="CG56" s="98"/>
      <c r="CH56" s="98"/>
      <c r="CI56" s="98"/>
      <c r="CJ56" s="98"/>
      <c r="CK56" s="98"/>
      <c r="CL56" s="98"/>
      <c r="CM56" s="98"/>
      <c r="CN56" s="98"/>
      <c r="CO56" s="98"/>
      <c r="CP56" s="98"/>
      <c r="CQ56" s="98"/>
      <c r="CR56" s="98"/>
      <c r="CS56" s="28"/>
      <c r="CT56" s="89">
        <f>DG56+DT56+EG56</f>
        <v>0</v>
      </c>
      <c r="CU56" s="89"/>
      <c r="CV56" s="89"/>
      <c r="CW56" s="89"/>
      <c r="CX56" s="89"/>
      <c r="CY56" s="89"/>
      <c r="CZ56" s="89"/>
      <c r="DA56" s="89"/>
      <c r="DB56" s="89"/>
      <c r="DC56" s="89"/>
      <c r="DD56" s="89"/>
      <c r="DE56" s="89"/>
      <c r="DF56" s="89"/>
      <c r="DG56" s="89">
        <f>DG57</f>
        <v>0</v>
      </c>
      <c r="DH56" s="89"/>
      <c r="DI56" s="89"/>
      <c r="DJ56" s="89"/>
      <c r="DK56" s="89"/>
      <c r="DL56" s="89"/>
      <c r="DM56" s="89"/>
      <c r="DN56" s="89"/>
      <c r="DO56" s="89"/>
      <c r="DP56" s="89"/>
      <c r="DQ56" s="89"/>
      <c r="DR56" s="89"/>
      <c r="DS56" s="89"/>
      <c r="DT56" s="89">
        <v>0</v>
      </c>
      <c r="DU56" s="89"/>
      <c r="DV56" s="89"/>
      <c r="DW56" s="89"/>
      <c r="DX56" s="89"/>
      <c r="DY56" s="89"/>
      <c r="DZ56" s="89"/>
      <c r="EA56" s="89"/>
      <c r="EB56" s="89"/>
      <c r="EC56" s="89"/>
      <c r="ED56" s="89"/>
      <c r="EE56" s="89"/>
      <c r="EF56" s="89"/>
      <c r="EG56" s="89">
        <f>EG57</f>
        <v>0</v>
      </c>
      <c r="EH56" s="89"/>
      <c r="EI56" s="89"/>
      <c r="EJ56" s="89"/>
      <c r="EK56" s="89"/>
      <c r="EL56" s="89"/>
      <c r="EM56" s="89"/>
      <c r="EN56" s="89"/>
      <c r="EO56" s="89"/>
      <c r="EP56" s="89"/>
      <c r="EQ56" s="89"/>
      <c r="ER56" s="89"/>
      <c r="ES56" s="89"/>
      <c r="ET56" s="26"/>
    </row>
    <row r="57" spans="1:150" s="41" customFormat="1" ht="21.75" customHeight="1">
      <c r="A57" s="78" t="s">
        <v>89</v>
      </c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79"/>
      <c r="BF57" s="79"/>
      <c r="BG57" s="79"/>
      <c r="BH57" s="79"/>
      <c r="BI57" s="79"/>
      <c r="BJ57" s="79"/>
      <c r="BK57" s="79"/>
      <c r="BL57" s="79"/>
      <c r="BM57" s="79"/>
      <c r="BN57" s="79"/>
      <c r="BO57" s="79"/>
      <c r="BP57" s="79"/>
      <c r="BQ57" s="79"/>
      <c r="BR57" s="79"/>
      <c r="BS57" s="79"/>
      <c r="BT57" s="79"/>
      <c r="BU57" s="79"/>
      <c r="BV57" s="79"/>
      <c r="BW57" s="79"/>
      <c r="BX57" s="67" t="s">
        <v>90</v>
      </c>
      <c r="BY57" s="67"/>
      <c r="BZ57" s="67"/>
      <c r="CA57" s="67"/>
      <c r="CB57" s="67"/>
      <c r="CC57" s="67"/>
      <c r="CD57" s="67"/>
      <c r="CE57" s="67"/>
      <c r="CF57" s="67" t="s">
        <v>91</v>
      </c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23"/>
      <c r="CT57" s="68"/>
      <c r="CU57" s="68"/>
      <c r="CV57" s="68"/>
      <c r="CW57" s="68"/>
      <c r="CX57" s="68"/>
      <c r="CY57" s="68"/>
      <c r="CZ57" s="68"/>
      <c r="DA57" s="68"/>
      <c r="DB57" s="68"/>
      <c r="DC57" s="68"/>
      <c r="DD57" s="68"/>
      <c r="DE57" s="68"/>
      <c r="DF57" s="68"/>
      <c r="DG57" s="68">
        <f>DG58</f>
        <v>0</v>
      </c>
      <c r="DH57" s="68"/>
      <c r="DI57" s="68"/>
      <c r="DJ57" s="68"/>
      <c r="DK57" s="68"/>
      <c r="DL57" s="68"/>
      <c r="DM57" s="68"/>
      <c r="DN57" s="68"/>
      <c r="DO57" s="68"/>
      <c r="DP57" s="68"/>
      <c r="DQ57" s="68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8"/>
      <c r="EF57" s="68"/>
      <c r="EG57" s="68">
        <f>EG58</f>
        <v>0</v>
      </c>
      <c r="EH57" s="68"/>
      <c r="EI57" s="68"/>
      <c r="EJ57" s="68"/>
      <c r="EK57" s="68"/>
      <c r="EL57" s="68"/>
      <c r="EM57" s="68"/>
      <c r="EN57" s="68"/>
      <c r="EO57" s="68"/>
      <c r="EP57" s="68"/>
      <c r="EQ57" s="68"/>
      <c r="ER57" s="68"/>
      <c r="ES57" s="68"/>
      <c r="ET57" s="24"/>
    </row>
    <row r="58" spans="1:150" s="41" customFormat="1" ht="27.75" customHeight="1">
      <c r="A58" s="119" t="s">
        <v>92</v>
      </c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0"/>
      <c r="AS58" s="120"/>
      <c r="AT58" s="120"/>
      <c r="AU58" s="120"/>
      <c r="AV58" s="120"/>
      <c r="AW58" s="120"/>
      <c r="AX58" s="120"/>
      <c r="AY58" s="120"/>
      <c r="AZ58" s="120"/>
      <c r="BA58" s="120"/>
      <c r="BB58" s="120"/>
      <c r="BC58" s="120"/>
      <c r="BD58" s="120"/>
      <c r="BE58" s="120"/>
      <c r="BF58" s="120"/>
      <c r="BG58" s="120"/>
      <c r="BH58" s="120"/>
      <c r="BI58" s="120"/>
      <c r="BJ58" s="120"/>
      <c r="BK58" s="120"/>
      <c r="BL58" s="120"/>
      <c r="BM58" s="120"/>
      <c r="BN58" s="120"/>
      <c r="BO58" s="120"/>
      <c r="BP58" s="120"/>
      <c r="BQ58" s="120"/>
      <c r="BR58" s="120"/>
      <c r="BS58" s="120"/>
      <c r="BT58" s="120"/>
      <c r="BU58" s="120"/>
      <c r="BV58" s="120"/>
      <c r="BW58" s="120"/>
      <c r="BX58" s="67" t="s">
        <v>93</v>
      </c>
      <c r="BY58" s="67"/>
      <c r="BZ58" s="67"/>
      <c r="CA58" s="67"/>
      <c r="CB58" s="67"/>
      <c r="CC58" s="67"/>
      <c r="CD58" s="67"/>
      <c r="CE58" s="67"/>
      <c r="CF58" s="67" t="s">
        <v>94</v>
      </c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23" t="s">
        <v>284</v>
      </c>
      <c r="CT58" s="68">
        <f>DG58+DT58+EG58</f>
        <v>0</v>
      </c>
      <c r="CU58" s="68"/>
      <c r="CV58" s="68"/>
      <c r="CW58" s="68"/>
      <c r="CX58" s="68"/>
      <c r="CY58" s="68"/>
      <c r="CZ58" s="68"/>
      <c r="DA58" s="68"/>
      <c r="DB58" s="68"/>
      <c r="DC58" s="68"/>
      <c r="DD58" s="68"/>
      <c r="DE58" s="68"/>
      <c r="DF58" s="68"/>
      <c r="DG58" s="68">
        <v>0</v>
      </c>
      <c r="DH58" s="68"/>
      <c r="DI58" s="68"/>
      <c r="DJ58" s="68"/>
      <c r="DK58" s="68"/>
      <c r="DL58" s="68"/>
      <c r="DM58" s="68"/>
      <c r="DN58" s="68"/>
      <c r="DO58" s="68"/>
      <c r="DP58" s="68"/>
      <c r="DQ58" s="68"/>
      <c r="DR58" s="68"/>
      <c r="DS58" s="68"/>
      <c r="DT58" s="68">
        <v>0</v>
      </c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8"/>
      <c r="EF58" s="68"/>
      <c r="EG58" s="68">
        <v>0</v>
      </c>
      <c r="EH58" s="68"/>
      <c r="EI58" s="68"/>
      <c r="EJ58" s="68"/>
      <c r="EK58" s="68"/>
      <c r="EL58" s="68"/>
      <c r="EM58" s="68"/>
      <c r="EN58" s="68"/>
      <c r="EO58" s="68"/>
      <c r="EP58" s="68"/>
      <c r="EQ58" s="68"/>
      <c r="ER58" s="68"/>
      <c r="ES58" s="68"/>
      <c r="ET58" s="24"/>
    </row>
    <row r="59" spans="1:149" ht="10.5" customHeight="1">
      <c r="A59" s="119"/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0"/>
      <c r="AS59" s="120"/>
      <c r="AT59" s="120"/>
      <c r="AU59" s="120"/>
      <c r="AV59" s="120"/>
      <c r="AW59" s="120"/>
      <c r="AX59" s="120"/>
      <c r="AY59" s="120"/>
      <c r="AZ59" s="120"/>
      <c r="BA59" s="120"/>
      <c r="BB59" s="120"/>
      <c r="BC59" s="120"/>
      <c r="BD59" s="120"/>
      <c r="BE59" s="120"/>
      <c r="BF59" s="120"/>
      <c r="BG59" s="120"/>
      <c r="BH59" s="120"/>
      <c r="BI59" s="120"/>
      <c r="BJ59" s="120"/>
      <c r="BK59" s="120"/>
      <c r="BL59" s="120"/>
      <c r="BM59" s="120"/>
      <c r="BN59" s="120"/>
      <c r="BO59" s="120"/>
      <c r="BP59" s="120"/>
      <c r="BQ59" s="120"/>
      <c r="BR59" s="120"/>
      <c r="BS59" s="120"/>
      <c r="BT59" s="120"/>
      <c r="BU59" s="120"/>
      <c r="BV59" s="120"/>
      <c r="BW59" s="120"/>
      <c r="BX59" s="67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  <c r="CN59" s="67"/>
      <c r="CO59" s="67"/>
      <c r="CP59" s="67"/>
      <c r="CQ59" s="67"/>
      <c r="CR59" s="67"/>
      <c r="CS59" s="23"/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8"/>
      <c r="DQ59" s="68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8"/>
      <c r="EF59" s="68"/>
      <c r="EG59" s="68"/>
      <c r="EH59" s="68"/>
      <c r="EI59" s="68"/>
      <c r="EJ59" s="68"/>
      <c r="EK59" s="68"/>
      <c r="EL59" s="68"/>
      <c r="EM59" s="68"/>
      <c r="EN59" s="68"/>
      <c r="EO59" s="68"/>
      <c r="EP59" s="68"/>
      <c r="EQ59" s="68"/>
      <c r="ER59" s="68"/>
      <c r="ES59" s="68"/>
    </row>
    <row r="60" spans="1:149" ht="21.75" customHeight="1">
      <c r="A60" s="78" t="s">
        <v>95</v>
      </c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79"/>
      <c r="BD60" s="79"/>
      <c r="BE60" s="79"/>
      <c r="BF60" s="79"/>
      <c r="BG60" s="79"/>
      <c r="BH60" s="79"/>
      <c r="BI60" s="79"/>
      <c r="BJ60" s="79"/>
      <c r="BK60" s="79"/>
      <c r="BL60" s="79"/>
      <c r="BM60" s="79"/>
      <c r="BN60" s="79"/>
      <c r="BO60" s="79"/>
      <c r="BP60" s="79"/>
      <c r="BQ60" s="79"/>
      <c r="BR60" s="79"/>
      <c r="BS60" s="79"/>
      <c r="BT60" s="79"/>
      <c r="BU60" s="79"/>
      <c r="BV60" s="79"/>
      <c r="BW60" s="79"/>
      <c r="BX60" s="67" t="s">
        <v>96</v>
      </c>
      <c r="BY60" s="67"/>
      <c r="BZ60" s="67"/>
      <c r="CA60" s="67"/>
      <c r="CB60" s="67"/>
      <c r="CC60" s="67"/>
      <c r="CD60" s="67"/>
      <c r="CE60" s="67"/>
      <c r="CF60" s="67" t="s">
        <v>97</v>
      </c>
      <c r="CG60" s="67"/>
      <c r="CH60" s="67"/>
      <c r="CI60" s="67"/>
      <c r="CJ60" s="67"/>
      <c r="CK60" s="67"/>
      <c r="CL60" s="67"/>
      <c r="CM60" s="67"/>
      <c r="CN60" s="67"/>
      <c r="CO60" s="67"/>
      <c r="CP60" s="67"/>
      <c r="CQ60" s="67"/>
      <c r="CR60" s="67"/>
      <c r="CS60" s="23"/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8"/>
      <c r="DQ60" s="68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8"/>
      <c r="EF60" s="68"/>
      <c r="EG60" s="68"/>
      <c r="EH60" s="68"/>
      <c r="EI60" s="68"/>
      <c r="EJ60" s="68"/>
      <c r="EK60" s="68"/>
      <c r="EL60" s="68"/>
      <c r="EM60" s="68"/>
      <c r="EN60" s="68"/>
      <c r="EO60" s="68"/>
      <c r="EP60" s="68"/>
      <c r="EQ60" s="68"/>
      <c r="ER60" s="68"/>
      <c r="ES60" s="68"/>
    </row>
    <row r="61" spans="1:150" s="41" customFormat="1" ht="22.5" customHeight="1">
      <c r="A61" s="78" t="s">
        <v>98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79"/>
      <c r="BF61" s="79"/>
      <c r="BG61" s="79"/>
      <c r="BH61" s="79"/>
      <c r="BI61" s="79"/>
      <c r="BJ61" s="79"/>
      <c r="BK61" s="79"/>
      <c r="BL61" s="79"/>
      <c r="BM61" s="79"/>
      <c r="BN61" s="79"/>
      <c r="BO61" s="79"/>
      <c r="BP61" s="79"/>
      <c r="BQ61" s="79"/>
      <c r="BR61" s="79"/>
      <c r="BS61" s="79"/>
      <c r="BT61" s="79"/>
      <c r="BU61" s="79"/>
      <c r="BV61" s="79"/>
      <c r="BW61" s="79"/>
      <c r="BX61" s="67" t="s">
        <v>99</v>
      </c>
      <c r="BY61" s="67"/>
      <c r="BZ61" s="67"/>
      <c r="CA61" s="67"/>
      <c r="CB61" s="67"/>
      <c r="CC61" s="67"/>
      <c r="CD61" s="67"/>
      <c r="CE61" s="67"/>
      <c r="CF61" s="67" t="s">
        <v>100</v>
      </c>
      <c r="CG61" s="67"/>
      <c r="CH61" s="67"/>
      <c r="CI61" s="67"/>
      <c r="CJ61" s="67"/>
      <c r="CK61" s="67"/>
      <c r="CL61" s="67"/>
      <c r="CM61" s="67"/>
      <c r="CN61" s="67"/>
      <c r="CO61" s="67"/>
      <c r="CP61" s="67"/>
      <c r="CQ61" s="67"/>
      <c r="CR61" s="67"/>
      <c r="CS61" s="23"/>
      <c r="CT61" s="68"/>
      <c r="CU61" s="68"/>
      <c r="CV61" s="68"/>
      <c r="CW61" s="68"/>
      <c r="CX61" s="68"/>
      <c r="CY61" s="68"/>
      <c r="CZ61" s="68"/>
      <c r="DA61" s="68"/>
      <c r="DB61" s="68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8"/>
      <c r="DQ61" s="68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8"/>
      <c r="EF61" s="68"/>
      <c r="EG61" s="68"/>
      <c r="EH61" s="68"/>
      <c r="EI61" s="68"/>
      <c r="EJ61" s="68"/>
      <c r="EK61" s="68"/>
      <c r="EL61" s="68"/>
      <c r="EM61" s="68"/>
      <c r="EN61" s="68"/>
      <c r="EO61" s="68"/>
      <c r="EP61" s="68"/>
      <c r="EQ61" s="68"/>
      <c r="ER61" s="68"/>
      <c r="ES61" s="68"/>
      <c r="ET61" s="24"/>
    </row>
    <row r="62" spans="1:149" s="26" customFormat="1" ht="19.5" customHeight="1">
      <c r="A62" s="100" t="s">
        <v>101</v>
      </c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1"/>
      <c r="BB62" s="101"/>
      <c r="BC62" s="101"/>
      <c r="BD62" s="101"/>
      <c r="BE62" s="101"/>
      <c r="BF62" s="101"/>
      <c r="BG62" s="101"/>
      <c r="BH62" s="101"/>
      <c r="BI62" s="101"/>
      <c r="BJ62" s="101"/>
      <c r="BK62" s="101"/>
      <c r="BL62" s="101"/>
      <c r="BM62" s="101"/>
      <c r="BN62" s="101"/>
      <c r="BO62" s="101"/>
      <c r="BP62" s="101"/>
      <c r="BQ62" s="101"/>
      <c r="BR62" s="101"/>
      <c r="BS62" s="101"/>
      <c r="BT62" s="101"/>
      <c r="BU62" s="101"/>
      <c r="BV62" s="101"/>
      <c r="BW62" s="101"/>
      <c r="BX62" s="98" t="s">
        <v>102</v>
      </c>
      <c r="BY62" s="98"/>
      <c r="BZ62" s="98"/>
      <c r="CA62" s="98"/>
      <c r="CB62" s="98"/>
      <c r="CC62" s="98"/>
      <c r="CD62" s="98"/>
      <c r="CE62" s="98"/>
      <c r="CF62" s="98" t="s">
        <v>103</v>
      </c>
      <c r="CG62" s="98"/>
      <c r="CH62" s="98"/>
      <c r="CI62" s="98"/>
      <c r="CJ62" s="98"/>
      <c r="CK62" s="98"/>
      <c r="CL62" s="98"/>
      <c r="CM62" s="98"/>
      <c r="CN62" s="98"/>
      <c r="CO62" s="98"/>
      <c r="CP62" s="98"/>
      <c r="CQ62" s="98"/>
      <c r="CR62" s="98"/>
      <c r="CS62" s="28"/>
      <c r="CT62" s="89">
        <f>DG62+DT62+EG62</f>
        <v>586773.29</v>
      </c>
      <c r="CU62" s="89"/>
      <c r="CV62" s="89"/>
      <c r="CW62" s="89"/>
      <c r="CX62" s="89"/>
      <c r="CY62" s="89"/>
      <c r="CZ62" s="89"/>
      <c r="DA62" s="89"/>
      <c r="DB62" s="89"/>
      <c r="DC62" s="89"/>
      <c r="DD62" s="89"/>
      <c r="DE62" s="89"/>
      <c r="DF62" s="89"/>
      <c r="DG62" s="89">
        <f>DG63</f>
        <v>571829</v>
      </c>
      <c r="DH62" s="89"/>
      <c r="DI62" s="89"/>
      <c r="DJ62" s="89"/>
      <c r="DK62" s="89"/>
      <c r="DL62" s="89"/>
      <c r="DM62" s="89"/>
      <c r="DN62" s="89"/>
      <c r="DO62" s="89"/>
      <c r="DP62" s="89"/>
      <c r="DQ62" s="89"/>
      <c r="DR62" s="89"/>
      <c r="DS62" s="89"/>
      <c r="DT62" s="89">
        <v>0</v>
      </c>
      <c r="DU62" s="89"/>
      <c r="DV62" s="89"/>
      <c r="DW62" s="89"/>
      <c r="DX62" s="89"/>
      <c r="DY62" s="89"/>
      <c r="DZ62" s="89"/>
      <c r="EA62" s="89"/>
      <c r="EB62" s="89"/>
      <c r="EC62" s="89"/>
      <c r="ED62" s="89"/>
      <c r="EE62" s="89"/>
      <c r="EF62" s="89"/>
      <c r="EG62" s="89">
        <f>EG67+EG64+EG66+EG68</f>
        <v>14944.29</v>
      </c>
      <c r="EH62" s="89"/>
      <c r="EI62" s="89"/>
      <c r="EJ62" s="89"/>
      <c r="EK62" s="89"/>
      <c r="EL62" s="89"/>
      <c r="EM62" s="89"/>
      <c r="EN62" s="89"/>
      <c r="EO62" s="89"/>
      <c r="EP62" s="89"/>
      <c r="EQ62" s="89"/>
      <c r="ER62" s="89"/>
      <c r="ES62" s="89"/>
    </row>
    <row r="63" spans="1:149" ht="30.75" customHeight="1">
      <c r="A63" s="78" t="s">
        <v>104</v>
      </c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79"/>
      <c r="AS63" s="79"/>
      <c r="AT63" s="79"/>
      <c r="AU63" s="79"/>
      <c r="AV63" s="79"/>
      <c r="AW63" s="79"/>
      <c r="AX63" s="79"/>
      <c r="AY63" s="79"/>
      <c r="AZ63" s="79"/>
      <c r="BA63" s="79"/>
      <c r="BB63" s="79"/>
      <c r="BC63" s="79"/>
      <c r="BD63" s="79"/>
      <c r="BE63" s="79"/>
      <c r="BF63" s="79"/>
      <c r="BG63" s="79"/>
      <c r="BH63" s="79"/>
      <c r="BI63" s="79"/>
      <c r="BJ63" s="79"/>
      <c r="BK63" s="79"/>
      <c r="BL63" s="79"/>
      <c r="BM63" s="79"/>
      <c r="BN63" s="79"/>
      <c r="BO63" s="79"/>
      <c r="BP63" s="79"/>
      <c r="BQ63" s="79"/>
      <c r="BR63" s="79"/>
      <c r="BS63" s="79"/>
      <c r="BT63" s="79"/>
      <c r="BU63" s="79"/>
      <c r="BV63" s="79"/>
      <c r="BW63" s="79"/>
      <c r="BX63" s="67" t="s">
        <v>105</v>
      </c>
      <c r="BY63" s="67"/>
      <c r="BZ63" s="67"/>
      <c r="CA63" s="67"/>
      <c r="CB63" s="67"/>
      <c r="CC63" s="67"/>
      <c r="CD63" s="67"/>
      <c r="CE63" s="67"/>
      <c r="CF63" s="67" t="s">
        <v>106</v>
      </c>
      <c r="CG63" s="67"/>
      <c r="CH63" s="67"/>
      <c r="CI63" s="67"/>
      <c r="CJ63" s="67"/>
      <c r="CK63" s="67"/>
      <c r="CL63" s="67"/>
      <c r="CM63" s="67"/>
      <c r="CN63" s="67"/>
      <c r="CO63" s="67"/>
      <c r="CP63" s="67"/>
      <c r="CQ63" s="67"/>
      <c r="CR63" s="67"/>
      <c r="CS63" s="23" t="s">
        <v>275</v>
      </c>
      <c r="CT63" s="68">
        <f>DG63</f>
        <v>571829</v>
      </c>
      <c r="CU63" s="68"/>
      <c r="CV63" s="68"/>
      <c r="CW63" s="68"/>
      <c r="CX63" s="68"/>
      <c r="CY63" s="68"/>
      <c r="CZ63" s="68"/>
      <c r="DA63" s="68"/>
      <c r="DB63" s="68"/>
      <c r="DC63" s="68"/>
      <c r="DD63" s="68"/>
      <c r="DE63" s="68"/>
      <c r="DF63" s="68"/>
      <c r="DG63" s="68">
        <f>504665+67164</f>
        <v>571829</v>
      </c>
      <c r="DH63" s="68"/>
      <c r="DI63" s="68"/>
      <c r="DJ63" s="68"/>
      <c r="DK63" s="68"/>
      <c r="DL63" s="68"/>
      <c r="DM63" s="68"/>
      <c r="DN63" s="68"/>
      <c r="DO63" s="68"/>
      <c r="DP63" s="68"/>
      <c r="DQ63" s="68"/>
      <c r="DR63" s="68"/>
      <c r="DS63" s="68"/>
      <c r="DT63" s="68">
        <v>0</v>
      </c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8"/>
      <c r="EF63" s="68"/>
      <c r="EG63" s="68">
        <v>0</v>
      </c>
      <c r="EH63" s="68"/>
      <c r="EI63" s="68"/>
      <c r="EJ63" s="68"/>
      <c r="EK63" s="68"/>
      <c r="EL63" s="68"/>
      <c r="EM63" s="68"/>
      <c r="EN63" s="68"/>
      <c r="EO63" s="68"/>
      <c r="EP63" s="68"/>
      <c r="EQ63" s="68"/>
      <c r="ER63" s="68"/>
      <c r="ES63" s="68"/>
    </row>
    <row r="64" spans="1:149" ht="21.75" customHeight="1">
      <c r="A64" s="78" t="s">
        <v>107</v>
      </c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9"/>
      <c r="AO64" s="79"/>
      <c r="AP64" s="79"/>
      <c r="AQ64" s="79"/>
      <c r="AR64" s="79"/>
      <c r="AS64" s="79"/>
      <c r="AT64" s="79"/>
      <c r="AU64" s="79"/>
      <c r="AV64" s="79"/>
      <c r="AW64" s="79"/>
      <c r="AX64" s="79"/>
      <c r="AY64" s="79"/>
      <c r="AZ64" s="79"/>
      <c r="BA64" s="79"/>
      <c r="BB64" s="79"/>
      <c r="BC64" s="79"/>
      <c r="BD64" s="79"/>
      <c r="BE64" s="79"/>
      <c r="BF64" s="79"/>
      <c r="BG64" s="79"/>
      <c r="BH64" s="79"/>
      <c r="BI64" s="79"/>
      <c r="BJ64" s="79"/>
      <c r="BK64" s="79"/>
      <c r="BL64" s="79"/>
      <c r="BM64" s="79"/>
      <c r="BN64" s="79"/>
      <c r="BO64" s="79"/>
      <c r="BP64" s="79"/>
      <c r="BQ64" s="79"/>
      <c r="BR64" s="79"/>
      <c r="BS64" s="79"/>
      <c r="BT64" s="79"/>
      <c r="BU64" s="79"/>
      <c r="BV64" s="79"/>
      <c r="BW64" s="79"/>
      <c r="BX64" s="67" t="s">
        <v>108</v>
      </c>
      <c r="BY64" s="67"/>
      <c r="BZ64" s="67"/>
      <c r="CA64" s="67"/>
      <c r="CB64" s="67"/>
      <c r="CC64" s="67"/>
      <c r="CD64" s="67"/>
      <c r="CE64" s="67"/>
      <c r="CF64" s="67" t="s">
        <v>109</v>
      </c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23" t="s">
        <v>275</v>
      </c>
      <c r="CT64" s="68">
        <f>DG64+DT64+EG64</f>
        <v>14944.29</v>
      </c>
      <c r="CU64" s="68"/>
      <c r="CV64" s="68"/>
      <c r="CW64" s="68"/>
      <c r="CX64" s="68"/>
      <c r="CY64" s="68"/>
      <c r="CZ64" s="68"/>
      <c r="DA64" s="68"/>
      <c r="DB64" s="68"/>
      <c r="DC64" s="68"/>
      <c r="DD64" s="68"/>
      <c r="DE64" s="68"/>
      <c r="DF64" s="68"/>
      <c r="DG64" s="68">
        <v>0</v>
      </c>
      <c r="DH64" s="68"/>
      <c r="DI64" s="68"/>
      <c r="DJ64" s="68"/>
      <c r="DK64" s="68"/>
      <c r="DL64" s="68"/>
      <c r="DM64" s="68"/>
      <c r="DN64" s="68"/>
      <c r="DO64" s="68"/>
      <c r="DP64" s="68"/>
      <c r="DQ64" s="68"/>
      <c r="DR64" s="68"/>
      <c r="DS64" s="68"/>
      <c r="DT64" s="68">
        <v>0</v>
      </c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8"/>
      <c r="EF64" s="68"/>
      <c r="EG64" s="68">
        <v>14944.29</v>
      </c>
      <c r="EH64" s="68"/>
      <c r="EI64" s="68"/>
      <c r="EJ64" s="68"/>
      <c r="EK64" s="68"/>
      <c r="EL64" s="68"/>
      <c r="EM64" s="68"/>
      <c r="EN64" s="68"/>
      <c r="EO64" s="68"/>
      <c r="EP64" s="68"/>
      <c r="EQ64" s="68"/>
      <c r="ER64" s="68"/>
      <c r="ES64" s="68"/>
    </row>
    <row r="65" spans="1:149" ht="18" customHeight="1">
      <c r="A65" s="78" t="s">
        <v>110</v>
      </c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79"/>
      <c r="BD65" s="79"/>
      <c r="BE65" s="79"/>
      <c r="BF65" s="79"/>
      <c r="BG65" s="79"/>
      <c r="BH65" s="79"/>
      <c r="BI65" s="79"/>
      <c r="BJ65" s="79"/>
      <c r="BK65" s="79"/>
      <c r="BL65" s="79"/>
      <c r="BM65" s="79"/>
      <c r="BN65" s="79"/>
      <c r="BO65" s="79"/>
      <c r="BP65" s="79"/>
      <c r="BQ65" s="79"/>
      <c r="BR65" s="79"/>
      <c r="BS65" s="79"/>
      <c r="BT65" s="79"/>
      <c r="BU65" s="79"/>
      <c r="BV65" s="79"/>
      <c r="BW65" s="79"/>
      <c r="BX65" s="67" t="s">
        <v>111</v>
      </c>
      <c r="BY65" s="67"/>
      <c r="BZ65" s="67"/>
      <c r="CA65" s="67"/>
      <c r="CB65" s="67"/>
      <c r="CC65" s="67"/>
      <c r="CD65" s="67"/>
      <c r="CE65" s="67"/>
      <c r="CF65" s="67" t="s">
        <v>112</v>
      </c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23" t="s">
        <v>275</v>
      </c>
      <c r="CT65" s="68">
        <f>EG65</f>
        <v>0</v>
      </c>
      <c r="CU65" s="68"/>
      <c r="CV65" s="68"/>
      <c r="CW65" s="68"/>
      <c r="CX65" s="68"/>
      <c r="CY65" s="68"/>
      <c r="CZ65" s="68"/>
      <c r="DA65" s="68"/>
      <c r="DB65" s="68"/>
      <c r="DC65" s="68"/>
      <c r="DD65" s="68"/>
      <c r="DE65" s="68"/>
      <c r="DF65" s="68"/>
      <c r="DG65" s="68">
        <v>0</v>
      </c>
      <c r="DH65" s="68"/>
      <c r="DI65" s="68"/>
      <c r="DJ65" s="68"/>
      <c r="DK65" s="68"/>
      <c r="DL65" s="68"/>
      <c r="DM65" s="68"/>
      <c r="DN65" s="68"/>
      <c r="DO65" s="68"/>
      <c r="DP65" s="68"/>
      <c r="DQ65" s="68"/>
      <c r="DR65" s="68"/>
      <c r="DS65" s="68"/>
      <c r="DT65" s="68">
        <v>0</v>
      </c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8"/>
      <c r="EF65" s="68"/>
      <c r="EG65" s="68">
        <v>0</v>
      </c>
      <c r="EH65" s="68"/>
      <c r="EI65" s="68"/>
      <c r="EJ65" s="68"/>
      <c r="EK65" s="68"/>
      <c r="EL65" s="68"/>
      <c r="EM65" s="68"/>
      <c r="EN65" s="68"/>
      <c r="EO65" s="68"/>
      <c r="EP65" s="68"/>
      <c r="EQ65" s="68"/>
      <c r="ER65" s="68"/>
      <c r="ES65" s="68"/>
    </row>
    <row r="66" spans="1:149" ht="17.25" customHeight="1">
      <c r="A66" s="80" t="s">
        <v>341</v>
      </c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  <c r="AR66" s="81"/>
      <c r="AS66" s="81"/>
      <c r="AT66" s="81"/>
      <c r="AU66" s="81"/>
      <c r="AV66" s="81"/>
      <c r="AW66" s="81"/>
      <c r="AX66" s="81"/>
      <c r="AY66" s="81"/>
      <c r="AZ66" s="81"/>
      <c r="BA66" s="81"/>
      <c r="BB66" s="81"/>
      <c r="BC66" s="81"/>
      <c r="BD66" s="81"/>
      <c r="BE66" s="81"/>
      <c r="BF66" s="81"/>
      <c r="BG66" s="81"/>
      <c r="BH66" s="81"/>
      <c r="BI66" s="81"/>
      <c r="BJ66" s="81"/>
      <c r="BK66" s="81"/>
      <c r="BL66" s="81"/>
      <c r="BM66" s="81"/>
      <c r="BN66" s="81"/>
      <c r="BO66" s="81"/>
      <c r="BP66" s="81"/>
      <c r="BQ66" s="81"/>
      <c r="BR66" s="81"/>
      <c r="BS66" s="81"/>
      <c r="BT66" s="81"/>
      <c r="BU66" s="81"/>
      <c r="BV66" s="81"/>
      <c r="BW66" s="82"/>
      <c r="BX66" s="67" t="s">
        <v>111</v>
      </c>
      <c r="BY66" s="67"/>
      <c r="BZ66" s="67"/>
      <c r="CA66" s="67"/>
      <c r="CB66" s="67"/>
      <c r="CC66" s="67"/>
      <c r="CD66" s="67"/>
      <c r="CE66" s="67"/>
      <c r="CF66" s="67" t="s">
        <v>112</v>
      </c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23" t="s">
        <v>340</v>
      </c>
      <c r="CT66" s="68">
        <f>EG66</f>
        <v>0</v>
      </c>
      <c r="CU66" s="68"/>
      <c r="CV66" s="68"/>
      <c r="CW66" s="68"/>
      <c r="CX66" s="68"/>
      <c r="CY66" s="68"/>
      <c r="CZ66" s="68"/>
      <c r="DA66" s="68"/>
      <c r="DB66" s="68"/>
      <c r="DC66" s="68"/>
      <c r="DD66" s="68"/>
      <c r="DE66" s="68"/>
      <c r="DF66" s="68"/>
      <c r="DG66" s="68">
        <v>0</v>
      </c>
      <c r="DH66" s="68"/>
      <c r="DI66" s="68"/>
      <c r="DJ66" s="68"/>
      <c r="DK66" s="68"/>
      <c r="DL66" s="68"/>
      <c r="DM66" s="68"/>
      <c r="DN66" s="68"/>
      <c r="DO66" s="68"/>
      <c r="DP66" s="68"/>
      <c r="DQ66" s="68"/>
      <c r="DR66" s="68"/>
      <c r="DS66" s="68"/>
      <c r="DT66" s="68">
        <v>0</v>
      </c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8"/>
      <c r="EF66" s="68"/>
      <c r="EG66" s="68">
        <v>0</v>
      </c>
      <c r="EH66" s="68"/>
      <c r="EI66" s="68"/>
      <c r="EJ66" s="68"/>
      <c r="EK66" s="68"/>
      <c r="EL66" s="68"/>
      <c r="EM66" s="68"/>
      <c r="EN66" s="68"/>
      <c r="EO66" s="68"/>
      <c r="EP66" s="68"/>
      <c r="EQ66" s="68"/>
      <c r="ER66" s="68"/>
      <c r="ES66" s="68"/>
    </row>
    <row r="67" spans="1:149" ht="18" customHeight="1">
      <c r="A67" s="78" t="s">
        <v>333</v>
      </c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O67" s="79"/>
      <c r="AP67" s="79"/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79"/>
      <c r="BC67" s="79"/>
      <c r="BD67" s="79"/>
      <c r="BE67" s="79"/>
      <c r="BF67" s="79"/>
      <c r="BG67" s="79"/>
      <c r="BH67" s="79"/>
      <c r="BI67" s="79"/>
      <c r="BJ67" s="79"/>
      <c r="BK67" s="79"/>
      <c r="BL67" s="79"/>
      <c r="BM67" s="79"/>
      <c r="BN67" s="79"/>
      <c r="BO67" s="79"/>
      <c r="BP67" s="79"/>
      <c r="BQ67" s="79"/>
      <c r="BR67" s="79"/>
      <c r="BS67" s="79"/>
      <c r="BT67" s="79"/>
      <c r="BU67" s="79"/>
      <c r="BV67" s="79"/>
      <c r="BW67" s="79"/>
      <c r="BX67" s="67" t="s">
        <v>111</v>
      </c>
      <c r="BY67" s="67"/>
      <c r="BZ67" s="67"/>
      <c r="CA67" s="67"/>
      <c r="CB67" s="67"/>
      <c r="CC67" s="67"/>
      <c r="CD67" s="67"/>
      <c r="CE67" s="67"/>
      <c r="CF67" s="67" t="s">
        <v>112</v>
      </c>
      <c r="CG67" s="67"/>
      <c r="CH67" s="67"/>
      <c r="CI67" s="67"/>
      <c r="CJ67" s="67"/>
      <c r="CK67" s="67"/>
      <c r="CL67" s="67"/>
      <c r="CM67" s="67"/>
      <c r="CN67" s="67"/>
      <c r="CO67" s="67"/>
      <c r="CP67" s="67"/>
      <c r="CQ67" s="67"/>
      <c r="CR67" s="67"/>
      <c r="CS67" s="23" t="s">
        <v>332</v>
      </c>
      <c r="CT67" s="68">
        <f>EG67</f>
        <v>0</v>
      </c>
      <c r="CU67" s="68"/>
      <c r="CV67" s="68"/>
      <c r="CW67" s="68"/>
      <c r="CX67" s="68"/>
      <c r="CY67" s="68"/>
      <c r="CZ67" s="68"/>
      <c r="DA67" s="68"/>
      <c r="DB67" s="68"/>
      <c r="DC67" s="68"/>
      <c r="DD67" s="68"/>
      <c r="DE67" s="68"/>
      <c r="DF67" s="68"/>
      <c r="DG67" s="68">
        <v>0</v>
      </c>
      <c r="DH67" s="68"/>
      <c r="DI67" s="68"/>
      <c r="DJ67" s="68"/>
      <c r="DK67" s="68"/>
      <c r="DL67" s="68"/>
      <c r="DM67" s="68"/>
      <c r="DN67" s="68"/>
      <c r="DO67" s="68"/>
      <c r="DP67" s="68"/>
      <c r="DQ67" s="68"/>
      <c r="DR67" s="68"/>
      <c r="DS67" s="68"/>
      <c r="DT67" s="68">
        <v>0</v>
      </c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8"/>
      <c r="EF67" s="68"/>
      <c r="EG67" s="68">
        <v>0</v>
      </c>
      <c r="EH67" s="68"/>
      <c r="EI67" s="68"/>
      <c r="EJ67" s="68"/>
      <c r="EK67" s="68"/>
      <c r="EL67" s="68"/>
      <c r="EM67" s="68"/>
      <c r="EN67" s="68"/>
      <c r="EO67" s="68"/>
      <c r="EP67" s="68"/>
      <c r="EQ67" s="68"/>
      <c r="ER67" s="68"/>
      <c r="ES67" s="68"/>
    </row>
    <row r="68" spans="1:149" ht="18" customHeight="1">
      <c r="A68" s="78" t="s">
        <v>346</v>
      </c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79"/>
      <c r="AN68" s="79"/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79"/>
      <c r="BE68" s="79"/>
      <c r="BF68" s="79"/>
      <c r="BG68" s="79"/>
      <c r="BH68" s="79"/>
      <c r="BI68" s="79"/>
      <c r="BJ68" s="79"/>
      <c r="BK68" s="79"/>
      <c r="BL68" s="79"/>
      <c r="BM68" s="79"/>
      <c r="BN68" s="79"/>
      <c r="BO68" s="79"/>
      <c r="BP68" s="79"/>
      <c r="BQ68" s="79"/>
      <c r="BR68" s="79"/>
      <c r="BS68" s="79"/>
      <c r="BT68" s="79"/>
      <c r="BU68" s="79"/>
      <c r="BV68" s="79"/>
      <c r="BW68" s="79"/>
      <c r="BX68" s="67" t="s">
        <v>111</v>
      </c>
      <c r="BY68" s="67"/>
      <c r="BZ68" s="67"/>
      <c r="CA68" s="67"/>
      <c r="CB68" s="67"/>
      <c r="CC68" s="67"/>
      <c r="CD68" s="67"/>
      <c r="CE68" s="67"/>
      <c r="CF68" s="67" t="s">
        <v>112</v>
      </c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23" t="s">
        <v>345</v>
      </c>
      <c r="CT68" s="68">
        <f>EG68</f>
        <v>0</v>
      </c>
      <c r="CU68" s="68"/>
      <c r="CV68" s="68"/>
      <c r="CW68" s="68"/>
      <c r="CX68" s="68"/>
      <c r="CY68" s="68"/>
      <c r="CZ68" s="68"/>
      <c r="DA68" s="68"/>
      <c r="DB68" s="68"/>
      <c r="DC68" s="68"/>
      <c r="DD68" s="68"/>
      <c r="DE68" s="68"/>
      <c r="DF68" s="68"/>
      <c r="DG68" s="68">
        <v>0</v>
      </c>
      <c r="DH68" s="68"/>
      <c r="DI68" s="68"/>
      <c r="DJ68" s="68"/>
      <c r="DK68" s="68"/>
      <c r="DL68" s="68"/>
      <c r="DM68" s="68"/>
      <c r="DN68" s="68"/>
      <c r="DO68" s="68"/>
      <c r="DP68" s="68"/>
      <c r="DQ68" s="68"/>
      <c r="DR68" s="68"/>
      <c r="DS68" s="68"/>
      <c r="DT68" s="68">
        <v>0</v>
      </c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8"/>
      <c r="EF68" s="68"/>
      <c r="EG68" s="68">
        <v>0</v>
      </c>
      <c r="EH68" s="68"/>
      <c r="EI68" s="68"/>
      <c r="EJ68" s="68"/>
      <c r="EK68" s="68"/>
      <c r="EL68" s="68"/>
      <c r="EM68" s="68"/>
      <c r="EN68" s="68"/>
      <c r="EO68" s="68"/>
      <c r="EP68" s="68"/>
      <c r="EQ68" s="68"/>
      <c r="ER68" s="68"/>
      <c r="ES68" s="68"/>
    </row>
    <row r="69" spans="1:149" s="26" customFormat="1" ht="14.25" customHeight="1">
      <c r="A69" s="100" t="s">
        <v>113</v>
      </c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1"/>
      <c r="BC69" s="101"/>
      <c r="BD69" s="101"/>
      <c r="BE69" s="101"/>
      <c r="BF69" s="101"/>
      <c r="BG69" s="101"/>
      <c r="BH69" s="101"/>
      <c r="BI69" s="101"/>
      <c r="BJ69" s="101"/>
      <c r="BK69" s="101"/>
      <c r="BL69" s="101"/>
      <c r="BM69" s="101"/>
      <c r="BN69" s="101"/>
      <c r="BO69" s="101"/>
      <c r="BP69" s="101"/>
      <c r="BQ69" s="101"/>
      <c r="BR69" s="101"/>
      <c r="BS69" s="101"/>
      <c r="BT69" s="101"/>
      <c r="BU69" s="101"/>
      <c r="BV69" s="101"/>
      <c r="BW69" s="101"/>
      <c r="BX69" s="98" t="s">
        <v>114</v>
      </c>
      <c r="BY69" s="98"/>
      <c r="BZ69" s="98"/>
      <c r="CA69" s="98"/>
      <c r="CB69" s="98"/>
      <c r="CC69" s="98"/>
      <c r="CD69" s="98"/>
      <c r="CE69" s="98"/>
      <c r="CF69" s="98" t="s">
        <v>31</v>
      </c>
      <c r="CG69" s="98"/>
      <c r="CH69" s="98"/>
      <c r="CI69" s="98"/>
      <c r="CJ69" s="98"/>
      <c r="CK69" s="98"/>
      <c r="CL69" s="98"/>
      <c r="CM69" s="98"/>
      <c r="CN69" s="98"/>
      <c r="CO69" s="98"/>
      <c r="CP69" s="98"/>
      <c r="CQ69" s="98"/>
      <c r="CR69" s="98"/>
      <c r="CS69" s="28"/>
      <c r="CT69" s="89"/>
      <c r="CU69" s="89"/>
      <c r="CV69" s="89"/>
      <c r="CW69" s="89"/>
      <c r="CX69" s="89"/>
      <c r="CY69" s="89"/>
      <c r="CZ69" s="89"/>
      <c r="DA69" s="89"/>
      <c r="DB69" s="89"/>
      <c r="DC69" s="89"/>
      <c r="DD69" s="89"/>
      <c r="DE69" s="89"/>
      <c r="DF69" s="89"/>
      <c r="DG69" s="89"/>
      <c r="DH69" s="89"/>
      <c r="DI69" s="89"/>
      <c r="DJ69" s="89"/>
      <c r="DK69" s="89"/>
      <c r="DL69" s="89"/>
      <c r="DM69" s="89"/>
      <c r="DN69" s="89"/>
      <c r="DO69" s="89"/>
      <c r="DP69" s="89"/>
      <c r="DQ69" s="89"/>
      <c r="DR69" s="89"/>
      <c r="DS69" s="89"/>
      <c r="DT69" s="89"/>
      <c r="DU69" s="89"/>
      <c r="DV69" s="89"/>
      <c r="DW69" s="89"/>
      <c r="DX69" s="89"/>
      <c r="DY69" s="89"/>
      <c r="DZ69" s="89"/>
      <c r="EA69" s="89"/>
      <c r="EB69" s="89"/>
      <c r="EC69" s="89"/>
      <c r="ED69" s="89"/>
      <c r="EE69" s="89"/>
      <c r="EF69" s="89"/>
      <c r="EG69" s="89"/>
      <c r="EH69" s="89"/>
      <c r="EI69" s="89"/>
      <c r="EJ69" s="89"/>
      <c r="EK69" s="89"/>
      <c r="EL69" s="89"/>
      <c r="EM69" s="89"/>
      <c r="EN69" s="89"/>
      <c r="EO69" s="89"/>
      <c r="EP69" s="89"/>
      <c r="EQ69" s="89"/>
      <c r="ER69" s="89"/>
      <c r="ES69" s="89"/>
    </row>
    <row r="70" spans="1:149" ht="21.75" customHeight="1">
      <c r="A70" s="78" t="s">
        <v>115</v>
      </c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H70" s="79"/>
      <c r="AI70" s="79"/>
      <c r="AJ70" s="79"/>
      <c r="AK70" s="79"/>
      <c r="AL70" s="79"/>
      <c r="AM70" s="79"/>
      <c r="AN70" s="79"/>
      <c r="AO70" s="79"/>
      <c r="AP70" s="79"/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79"/>
      <c r="BB70" s="79"/>
      <c r="BC70" s="79"/>
      <c r="BD70" s="79"/>
      <c r="BE70" s="79"/>
      <c r="BF70" s="79"/>
      <c r="BG70" s="79"/>
      <c r="BH70" s="79"/>
      <c r="BI70" s="79"/>
      <c r="BJ70" s="79"/>
      <c r="BK70" s="79"/>
      <c r="BL70" s="79"/>
      <c r="BM70" s="79"/>
      <c r="BN70" s="79"/>
      <c r="BO70" s="79"/>
      <c r="BP70" s="79"/>
      <c r="BQ70" s="79"/>
      <c r="BR70" s="79"/>
      <c r="BS70" s="79"/>
      <c r="BT70" s="79"/>
      <c r="BU70" s="79"/>
      <c r="BV70" s="79"/>
      <c r="BW70" s="79"/>
      <c r="BX70" s="67" t="s">
        <v>116</v>
      </c>
      <c r="BY70" s="67"/>
      <c r="BZ70" s="67"/>
      <c r="CA70" s="67"/>
      <c r="CB70" s="67"/>
      <c r="CC70" s="67"/>
      <c r="CD70" s="67"/>
      <c r="CE70" s="67"/>
      <c r="CF70" s="67" t="s">
        <v>117</v>
      </c>
      <c r="CG70" s="67"/>
      <c r="CH70" s="67"/>
      <c r="CI70" s="67"/>
      <c r="CJ70" s="67"/>
      <c r="CK70" s="67"/>
      <c r="CL70" s="67"/>
      <c r="CM70" s="67"/>
      <c r="CN70" s="67"/>
      <c r="CO70" s="67"/>
      <c r="CP70" s="67"/>
      <c r="CQ70" s="67"/>
      <c r="CR70" s="67"/>
      <c r="CS70" s="23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8"/>
      <c r="DQ70" s="68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8"/>
      <c r="EF70" s="68"/>
      <c r="EG70" s="68"/>
      <c r="EH70" s="68"/>
      <c r="EI70" s="68"/>
      <c r="EJ70" s="68"/>
      <c r="EK70" s="68"/>
      <c r="EL70" s="68"/>
      <c r="EM70" s="68"/>
      <c r="EN70" s="68"/>
      <c r="EO70" s="68"/>
      <c r="EP70" s="68"/>
      <c r="EQ70" s="68"/>
      <c r="ER70" s="68"/>
      <c r="ES70" s="68"/>
    </row>
    <row r="71" spans="1:149" ht="17.25" customHeight="1">
      <c r="A71" s="78" t="s">
        <v>118</v>
      </c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O71" s="79"/>
      <c r="AP71" s="79"/>
      <c r="AQ71" s="79"/>
      <c r="AR71" s="79"/>
      <c r="AS71" s="79"/>
      <c r="AT71" s="79"/>
      <c r="AU71" s="79"/>
      <c r="AV71" s="79"/>
      <c r="AW71" s="79"/>
      <c r="AX71" s="79"/>
      <c r="AY71" s="79"/>
      <c r="AZ71" s="79"/>
      <c r="BA71" s="79"/>
      <c r="BB71" s="79"/>
      <c r="BC71" s="79"/>
      <c r="BD71" s="79"/>
      <c r="BE71" s="79"/>
      <c r="BF71" s="79"/>
      <c r="BG71" s="79"/>
      <c r="BH71" s="79"/>
      <c r="BI71" s="79"/>
      <c r="BJ71" s="79"/>
      <c r="BK71" s="79"/>
      <c r="BL71" s="79"/>
      <c r="BM71" s="79"/>
      <c r="BN71" s="79"/>
      <c r="BO71" s="79"/>
      <c r="BP71" s="79"/>
      <c r="BQ71" s="79"/>
      <c r="BR71" s="79"/>
      <c r="BS71" s="79"/>
      <c r="BT71" s="79"/>
      <c r="BU71" s="79"/>
      <c r="BV71" s="79"/>
      <c r="BW71" s="79"/>
      <c r="BX71" s="67" t="s">
        <v>119</v>
      </c>
      <c r="BY71" s="67"/>
      <c r="BZ71" s="67"/>
      <c r="CA71" s="67"/>
      <c r="CB71" s="67"/>
      <c r="CC71" s="67"/>
      <c r="CD71" s="67"/>
      <c r="CE71" s="67"/>
      <c r="CF71" s="67" t="s">
        <v>120</v>
      </c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7"/>
      <c r="CS71" s="23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</row>
    <row r="72" spans="1:149" ht="21.75" customHeight="1">
      <c r="A72" s="78" t="s">
        <v>121</v>
      </c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79"/>
      <c r="BE72" s="79"/>
      <c r="BF72" s="79"/>
      <c r="BG72" s="79"/>
      <c r="BH72" s="79"/>
      <c r="BI72" s="79"/>
      <c r="BJ72" s="79"/>
      <c r="BK72" s="79"/>
      <c r="BL72" s="79"/>
      <c r="BM72" s="79"/>
      <c r="BN72" s="79"/>
      <c r="BO72" s="79"/>
      <c r="BP72" s="79"/>
      <c r="BQ72" s="79"/>
      <c r="BR72" s="79"/>
      <c r="BS72" s="79"/>
      <c r="BT72" s="79"/>
      <c r="BU72" s="79"/>
      <c r="BV72" s="79"/>
      <c r="BW72" s="79"/>
      <c r="BX72" s="67" t="s">
        <v>122</v>
      </c>
      <c r="BY72" s="67"/>
      <c r="BZ72" s="67"/>
      <c r="CA72" s="67"/>
      <c r="CB72" s="67"/>
      <c r="CC72" s="67"/>
      <c r="CD72" s="67"/>
      <c r="CE72" s="67"/>
      <c r="CF72" s="67" t="s">
        <v>123</v>
      </c>
      <c r="CG72" s="67"/>
      <c r="CH72" s="67"/>
      <c r="CI72" s="67"/>
      <c r="CJ72" s="67"/>
      <c r="CK72" s="67"/>
      <c r="CL72" s="67"/>
      <c r="CM72" s="67"/>
      <c r="CN72" s="67"/>
      <c r="CO72" s="67"/>
      <c r="CP72" s="67"/>
      <c r="CQ72" s="67"/>
      <c r="CR72" s="67"/>
      <c r="CS72" s="23"/>
      <c r="CT72" s="68"/>
      <c r="CU72" s="68"/>
      <c r="CV72" s="68"/>
      <c r="CW72" s="68"/>
      <c r="CX72" s="68"/>
      <c r="CY72" s="68"/>
      <c r="CZ72" s="68"/>
      <c r="DA72" s="68"/>
      <c r="DB72" s="68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8"/>
      <c r="DQ72" s="68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8"/>
      <c r="EF72" s="68"/>
      <c r="EG72" s="68"/>
      <c r="EH72" s="68"/>
      <c r="EI72" s="68"/>
      <c r="EJ72" s="68"/>
      <c r="EK72" s="68"/>
      <c r="EL72" s="68"/>
      <c r="EM72" s="68"/>
      <c r="EN72" s="68"/>
      <c r="EO72" s="68"/>
      <c r="EP72" s="68"/>
      <c r="EQ72" s="68"/>
      <c r="ER72" s="68"/>
      <c r="ES72" s="68"/>
    </row>
    <row r="73" spans="1:149" s="26" customFormat="1" ht="12" customHeight="1">
      <c r="A73" s="100" t="s">
        <v>124</v>
      </c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1"/>
      <c r="BD73" s="101"/>
      <c r="BE73" s="101"/>
      <c r="BF73" s="101"/>
      <c r="BG73" s="101"/>
      <c r="BH73" s="101"/>
      <c r="BI73" s="101"/>
      <c r="BJ73" s="101"/>
      <c r="BK73" s="101"/>
      <c r="BL73" s="101"/>
      <c r="BM73" s="101"/>
      <c r="BN73" s="101"/>
      <c r="BO73" s="101"/>
      <c r="BP73" s="101"/>
      <c r="BQ73" s="101"/>
      <c r="BR73" s="101"/>
      <c r="BS73" s="101"/>
      <c r="BT73" s="101"/>
      <c r="BU73" s="101"/>
      <c r="BV73" s="101"/>
      <c r="BW73" s="101"/>
      <c r="BX73" s="98" t="s">
        <v>125</v>
      </c>
      <c r="BY73" s="98"/>
      <c r="BZ73" s="98"/>
      <c r="CA73" s="98"/>
      <c r="CB73" s="98"/>
      <c r="CC73" s="98"/>
      <c r="CD73" s="98"/>
      <c r="CE73" s="98"/>
      <c r="CF73" s="98" t="s">
        <v>31</v>
      </c>
      <c r="CG73" s="98"/>
      <c r="CH73" s="98"/>
      <c r="CI73" s="98"/>
      <c r="CJ73" s="98"/>
      <c r="CK73" s="98"/>
      <c r="CL73" s="98"/>
      <c r="CM73" s="98"/>
      <c r="CN73" s="98"/>
      <c r="CO73" s="98"/>
      <c r="CP73" s="98"/>
      <c r="CQ73" s="98"/>
      <c r="CR73" s="98"/>
      <c r="CS73" s="28"/>
      <c r="CT73" s="89"/>
      <c r="CU73" s="89"/>
      <c r="CV73" s="89"/>
      <c r="CW73" s="89"/>
      <c r="CX73" s="89"/>
      <c r="CY73" s="89"/>
      <c r="CZ73" s="89"/>
      <c r="DA73" s="89"/>
      <c r="DB73" s="89"/>
      <c r="DC73" s="89"/>
      <c r="DD73" s="89"/>
      <c r="DE73" s="89"/>
      <c r="DF73" s="89"/>
      <c r="DG73" s="89"/>
      <c r="DH73" s="89"/>
      <c r="DI73" s="89"/>
      <c r="DJ73" s="89"/>
      <c r="DK73" s="89"/>
      <c r="DL73" s="89"/>
      <c r="DM73" s="89"/>
      <c r="DN73" s="89"/>
      <c r="DO73" s="89"/>
      <c r="DP73" s="89"/>
      <c r="DQ73" s="89"/>
      <c r="DR73" s="89"/>
      <c r="DS73" s="89"/>
      <c r="DT73" s="89"/>
      <c r="DU73" s="89"/>
      <c r="DV73" s="89"/>
      <c r="DW73" s="89"/>
      <c r="DX73" s="89"/>
      <c r="DY73" s="89"/>
      <c r="DZ73" s="89"/>
      <c r="EA73" s="89"/>
      <c r="EB73" s="89"/>
      <c r="EC73" s="89"/>
      <c r="ED73" s="89"/>
      <c r="EE73" s="89"/>
      <c r="EF73" s="89"/>
      <c r="EG73" s="89"/>
      <c r="EH73" s="89"/>
      <c r="EI73" s="89"/>
      <c r="EJ73" s="89"/>
      <c r="EK73" s="89"/>
      <c r="EL73" s="89"/>
      <c r="EM73" s="89"/>
      <c r="EN73" s="89"/>
      <c r="EO73" s="89"/>
      <c r="EP73" s="89"/>
      <c r="EQ73" s="89"/>
      <c r="ER73" s="89"/>
      <c r="ES73" s="89"/>
    </row>
    <row r="74" spans="1:149" ht="27" customHeight="1">
      <c r="A74" s="78" t="s">
        <v>126</v>
      </c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79"/>
      <c r="AK74" s="79"/>
      <c r="AL74" s="79"/>
      <c r="AM74" s="79"/>
      <c r="AN74" s="79"/>
      <c r="AO74" s="79"/>
      <c r="AP74" s="79"/>
      <c r="AQ74" s="79"/>
      <c r="AR74" s="79"/>
      <c r="AS74" s="79"/>
      <c r="AT74" s="79"/>
      <c r="AU74" s="79"/>
      <c r="AV74" s="79"/>
      <c r="AW74" s="79"/>
      <c r="AX74" s="79"/>
      <c r="AY74" s="79"/>
      <c r="AZ74" s="79"/>
      <c r="BA74" s="79"/>
      <c r="BB74" s="79"/>
      <c r="BC74" s="79"/>
      <c r="BD74" s="79"/>
      <c r="BE74" s="79"/>
      <c r="BF74" s="79"/>
      <c r="BG74" s="79"/>
      <c r="BH74" s="79"/>
      <c r="BI74" s="79"/>
      <c r="BJ74" s="79"/>
      <c r="BK74" s="79"/>
      <c r="BL74" s="79"/>
      <c r="BM74" s="79"/>
      <c r="BN74" s="79"/>
      <c r="BO74" s="79"/>
      <c r="BP74" s="79"/>
      <c r="BQ74" s="79"/>
      <c r="BR74" s="79"/>
      <c r="BS74" s="79"/>
      <c r="BT74" s="79"/>
      <c r="BU74" s="79"/>
      <c r="BV74" s="79"/>
      <c r="BW74" s="79"/>
      <c r="BX74" s="67" t="s">
        <v>127</v>
      </c>
      <c r="BY74" s="67"/>
      <c r="BZ74" s="67"/>
      <c r="CA74" s="67"/>
      <c r="CB74" s="67"/>
      <c r="CC74" s="67"/>
      <c r="CD74" s="67"/>
      <c r="CE74" s="67"/>
      <c r="CF74" s="67" t="s">
        <v>128</v>
      </c>
      <c r="CG74" s="67"/>
      <c r="CH74" s="67"/>
      <c r="CI74" s="67"/>
      <c r="CJ74" s="67"/>
      <c r="CK74" s="67"/>
      <c r="CL74" s="67"/>
      <c r="CM74" s="67"/>
      <c r="CN74" s="67"/>
      <c r="CO74" s="67"/>
      <c r="CP74" s="67"/>
      <c r="CQ74" s="67"/>
      <c r="CR74" s="67"/>
      <c r="CS74" s="23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8"/>
      <c r="DQ74" s="68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8"/>
      <c r="EF74" s="68"/>
      <c r="EG74" s="68"/>
      <c r="EH74" s="68"/>
      <c r="EI74" s="68"/>
      <c r="EJ74" s="68"/>
      <c r="EK74" s="68"/>
      <c r="EL74" s="68"/>
      <c r="EM74" s="68"/>
      <c r="EN74" s="68"/>
      <c r="EO74" s="68"/>
      <c r="EP74" s="68"/>
      <c r="EQ74" s="68"/>
      <c r="ER74" s="68"/>
      <c r="ES74" s="68"/>
    </row>
    <row r="75" spans="1:153" s="26" customFormat="1" ht="18" customHeight="1">
      <c r="A75" s="100" t="s">
        <v>237</v>
      </c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1"/>
      <c r="BB75" s="101"/>
      <c r="BC75" s="101"/>
      <c r="BD75" s="101"/>
      <c r="BE75" s="101"/>
      <c r="BF75" s="101"/>
      <c r="BG75" s="101"/>
      <c r="BH75" s="101"/>
      <c r="BI75" s="101"/>
      <c r="BJ75" s="101"/>
      <c r="BK75" s="101"/>
      <c r="BL75" s="101"/>
      <c r="BM75" s="101"/>
      <c r="BN75" s="101"/>
      <c r="BO75" s="101"/>
      <c r="BP75" s="101"/>
      <c r="BQ75" s="101"/>
      <c r="BR75" s="101"/>
      <c r="BS75" s="101"/>
      <c r="BT75" s="101"/>
      <c r="BU75" s="101"/>
      <c r="BV75" s="101"/>
      <c r="BW75" s="101"/>
      <c r="BX75" s="98" t="s">
        <v>129</v>
      </c>
      <c r="BY75" s="98"/>
      <c r="BZ75" s="98"/>
      <c r="CA75" s="98"/>
      <c r="CB75" s="98"/>
      <c r="CC75" s="98"/>
      <c r="CD75" s="98"/>
      <c r="CE75" s="98"/>
      <c r="CF75" s="98" t="s">
        <v>31</v>
      </c>
      <c r="CG75" s="98"/>
      <c r="CH75" s="98"/>
      <c r="CI75" s="98"/>
      <c r="CJ75" s="98"/>
      <c r="CK75" s="98"/>
      <c r="CL75" s="98"/>
      <c r="CM75" s="98"/>
      <c r="CN75" s="98"/>
      <c r="CO75" s="98"/>
      <c r="CP75" s="98"/>
      <c r="CQ75" s="98"/>
      <c r="CR75" s="98"/>
      <c r="CS75" s="28"/>
      <c r="CT75" s="89">
        <f>DG75+DT75+EG75</f>
        <v>18033185.52</v>
      </c>
      <c r="CU75" s="89"/>
      <c r="CV75" s="89"/>
      <c r="CW75" s="89"/>
      <c r="CX75" s="89"/>
      <c r="CY75" s="89"/>
      <c r="CZ75" s="89"/>
      <c r="DA75" s="89"/>
      <c r="DB75" s="89"/>
      <c r="DC75" s="89"/>
      <c r="DD75" s="89"/>
      <c r="DE75" s="89"/>
      <c r="DF75" s="89"/>
      <c r="DG75" s="89">
        <f>DG79+DG95</f>
        <v>6251747.91</v>
      </c>
      <c r="DH75" s="89"/>
      <c r="DI75" s="89"/>
      <c r="DJ75" s="89"/>
      <c r="DK75" s="89"/>
      <c r="DL75" s="89"/>
      <c r="DM75" s="89"/>
      <c r="DN75" s="89"/>
      <c r="DO75" s="89"/>
      <c r="DP75" s="89"/>
      <c r="DQ75" s="89"/>
      <c r="DR75" s="89"/>
      <c r="DS75" s="89"/>
      <c r="DT75" s="89">
        <f>DT79+DT95</f>
        <v>3500000</v>
      </c>
      <c r="DU75" s="89"/>
      <c r="DV75" s="89"/>
      <c r="DW75" s="89"/>
      <c r="DX75" s="89"/>
      <c r="DY75" s="89"/>
      <c r="DZ75" s="89"/>
      <c r="EA75" s="89"/>
      <c r="EB75" s="89"/>
      <c r="EC75" s="89"/>
      <c r="ED75" s="89"/>
      <c r="EE75" s="89"/>
      <c r="EF75" s="89"/>
      <c r="EG75" s="89">
        <f>EG79+EG95</f>
        <v>8281437.61</v>
      </c>
      <c r="EH75" s="89"/>
      <c r="EI75" s="89"/>
      <c r="EJ75" s="89"/>
      <c r="EK75" s="89"/>
      <c r="EL75" s="89"/>
      <c r="EM75" s="89"/>
      <c r="EN75" s="89"/>
      <c r="EO75" s="89"/>
      <c r="EP75" s="89"/>
      <c r="EQ75" s="89"/>
      <c r="ER75" s="89"/>
      <c r="ES75" s="89"/>
      <c r="EW75" s="29">
        <f>EG75</f>
        <v>8281437.61</v>
      </c>
    </row>
    <row r="76" spans="1:149" ht="24.75" customHeight="1">
      <c r="A76" s="78" t="s">
        <v>130</v>
      </c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79"/>
      <c r="AI76" s="79"/>
      <c r="AJ76" s="79"/>
      <c r="AK76" s="79"/>
      <c r="AL76" s="79"/>
      <c r="AM76" s="79"/>
      <c r="AN76" s="79"/>
      <c r="AO76" s="79"/>
      <c r="AP76" s="79"/>
      <c r="AQ76" s="79"/>
      <c r="AR76" s="79"/>
      <c r="AS76" s="79"/>
      <c r="AT76" s="79"/>
      <c r="AU76" s="79"/>
      <c r="AV76" s="79"/>
      <c r="AW76" s="79"/>
      <c r="AX76" s="79"/>
      <c r="AY76" s="79"/>
      <c r="AZ76" s="79"/>
      <c r="BA76" s="79"/>
      <c r="BB76" s="79"/>
      <c r="BC76" s="79"/>
      <c r="BD76" s="79"/>
      <c r="BE76" s="79"/>
      <c r="BF76" s="79"/>
      <c r="BG76" s="79"/>
      <c r="BH76" s="79"/>
      <c r="BI76" s="79"/>
      <c r="BJ76" s="79"/>
      <c r="BK76" s="79"/>
      <c r="BL76" s="79"/>
      <c r="BM76" s="79"/>
      <c r="BN76" s="79"/>
      <c r="BO76" s="79"/>
      <c r="BP76" s="79"/>
      <c r="BQ76" s="79"/>
      <c r="BR76" s="79"/>
      <c r="BS76" s="79"/>
      <c r="BT76" s="79"/>
      <c r="BU76" s="79"/>
      <c r="BV76" s="79"/>
      <c r="BW76" s="79"/>
      <c r="BX76" s="67" t="s">
        <v>131</v>
      </c>
      <c r="BY76" s="67"/>
      <c r="BZ76" s="67"/>
      <c r="CA76" s="67"/>
      <c r="CB76" s="67"/>
      <c r="CC76" s="67"/>
      <c r="CD76" s="67"/>
      <c r="CE76" s="67"/>
      <c r="CF76" s="67" t="s">
        <v>132</v>
      </c>
      <c r="CG76" s="67"/>
      <c r="CH76" s="67"/>
      <c r="CI76" s="67"/>
      <c r="CJ76" s="67"/>
      <c r="CK76" s="67"/>
      <c r="CL76" s="67"/>
      <c r="CM76" s="67"/>
      <c r="CN76" s="67"/>
      <c r="CO76" s="67"/>
      <c r="CP76" s="67"/>
      <c r="CQ76" s="67"/>
      <c r="CR76" s="67"/>
      <c r="CS76" s="23"/>
      <c r="CT76" s="68"/>
      <c r="CU76" s="68"/>
      <c r="CV76" s="68"/>
      <c r="CW76" s="68"/>
      <c r="CX76" s="68"/>
      <c r="CY76" s="68"/>
      <c r="CZ76" s="68"/>
      <c r="DA76" s="68"/>
      <c r="DB76" s="68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8"/>
      <c r="DQ76" s="68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8"/>
      <c r="EF76" s="68"/>
      <c r="EG76" s="68"/>
      <c r="EH76" s="68"/>
      <c r="EI76" s="68"/>
      <c r="EJ76" s="68"/>
      <c r="EK76" s="68"/>
      <c r="EL76" s="68"/>
      <c r="EM76" s="68"/>
      <c r="EN76" s="68"/>
      <c r="EO76" s="68"/>
      <c r="EP76" s="68"/>
      <c r="EQ76" s="68"/>
      <c r="ER76" s="68"/>
      <c r="ES76" s="68"/>
    </row>
    <row r="77" spans="1:149" ht="14.25" customHeight="1">
      <c r="A77" s="78" t="s">
        <v>133</v>
      </c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79"/>
      <c r="AD77" s="79"/>
      <c r="AE77" s="79"/>
      <c r="AF77" s="79"/>
      <c r="AG77" s="79"/>
      <c r="AH77" s="79"/>
      <c r="AI77" s="79"/>
      <c r="AJ77" s="79"/>
      <c r="AK77" s="79"/>
      <c r="AL77" s="79"/>
      <c r="AM77" s="79"/>
      <c r="AN77" s="79"/>
      <c r="AO77" s="79"/>
      <c r="AP77" s="79"/>
      <c r="AQ77" s="79"/>
      <c r="AR77" s="79"/>
      <c r="AS77" s="79"/>
      <c r="AT77" s="79"/>
      <c r="AU77" s="79"/>
      <c r="AV77" s="79"/>
      <c r="AW77" s="79"/>
      <c r="AX77" s="79"/>
      <c r="AY77" s="79"/>
      <c r="AZ77" s="79"/>
      <c r="BA77" s="79"/>
      <c r="BB77" s="79"/>
      <c r="BC77" s="79"/>
      <c r="BD77" s="79"/>
      <c r="BE77" s="79"/>
      <c r="BF77" s="79"/>
      <c r="BG77" s="79"/>
      <c r="BH77" s="79"/>
      <c r="BI77" s="79"/>
      <c r="BJ77" s="79"/>
      <c r="BK77" s="79"/>
      <c r="BL77" s="79"/>
      <c r="BM77" s="79"/>
      <c r="BN77" s="79"/>
      <c r="BO77" s="79"/>
      <c r="BP77" s="79"/>
      <c r="BQ77" s="79"/>
      <c r="BR77" s="79"/>
      <c r="BS77" s="79"/>
      <c r="BT77" s="79"/>
      <c r="BU77" s="79"/>
      <c r="BV77" s="79"/>
      <c r="BW77" s="79"/>
      <c r="BX77" s="67" t="s">
        <v>134</v>
      </c>
      <c r="BY77" s="67"/>
      <c r="BZ77" s="67"/>
      <c r="CA77" s="67"/>
      <c r="CB77" s="67"/>
      <c r="CC77" s="67"/>
      <c r="CD77" s="67"/>
      <c r="CE77" s="67"/>
      <c r="CF77" s="67" t="s">
        <v>135</v>
      </c>
      <c r="CG77" s="67"/>
      <c r="CH77" s="67"/>
      <c r="CI77" s="67"/>
      <c r="CJ77" s="67"/>
      <c r="CK77" s="67"/>
      <c r="CL77" s="67"/>
      <c r="CM77" s="67"/>
      <c r="CN77" s="67"/>
      <c r="CO77" s="67"/>
      <c r="CP77" s="67"/>
      <c r="CQ77" s="67"/>
      <c r="CR77" s="67"/>
      <c r="CS77" s="23"/>
      <c r="CT77" s="68"/>
      <c r="CU77" s="68"/>
      <c r="CV77" s="68"/>
      <c r="CW77" s="68"/>
      <c r="CX77" s="68"/>
      <c r="CY77" s="68"/>
      <c r="CZ77" s="68"/>
      <c r="DA77" s="68"/>
      <c r="DB77" s="68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8"/>
      <c r="DQ77" s="68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8"/>
      <c r="EF77" s="68"/>
      <c r="EG77" s="68"/>
      <c r="EH77" s="68"/>
      <c r="EI77" s="68"/>
      <c r="EJ77" s="68"/>
      <c r="EK77" s="68"/>
      <c r="EL77" s="68"/>
      <c r="EM77" s="68"/>
      <c r="EN77" s="68"/>
      <c r="EO77" s="68"/>
      <c r="EP77" s="68"/>
      <c r="EQ77" s="68"/>
      <c r="ER77" s="68"/>
      <c r="ES77" s="68"/>
    </row>
    <row r="78" spans="1:149" ht="13.5" customHeight="1">
      <c r="A78" s="78" t="s">
        <v>136</v>
      </c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79"/>
      <c r="AE78" s="79"/>
      <c r="AF78" s="79"/>
      <c r="AG78" s="79"/>
      <c r="AH78" s="79"/>
      <c r="AI78" s="79"/>
      <c r="AJ78" s="79"/>
      <c r="AK78" s="79"/>
      <c r="AL78" s="79"/>
      <c r="AM78" s="79"/>
      <c r="AN78" s="79"/>
      <c r="AO78" s="79"/>
      <c r="AP78" s="79"/>
      <c r="AQ78" s="79"/>
      <c r="AR78" s="79"/>
      <c r="AS78" s="79"/>
      <c r="AT78" s="79"/>
      <c r="AU78" s="79"/>
      <c r="AV78" s="79"/>
      <c r="AW78" s="79"/>
      <c r="AX78" s="79"/>
      <c r="AY78" s="79"/>
      <c r="AZ78" s="79"/>
      <c r="BA78" s="79"/>
      <c r="BB78" s="79"/>
      <c r="BC78" s="79"/>
      <c r="BD78" s="79"/>
      <c r="BE78" s="79"/>
      <c r="BF78" s="79"/>
      <c r="BG78" s="79"/>
      <c r="BH78" s="79"/>
      <c r="BI78" s="79"/>
      <c r="BJ78" s="79"/>
      <c r="BK78" s="79"/>
      <c r="BL78" s="79"/>
      <c r="BM78" s="79"/>
      <c r="BN78" s="79"/>
      <c r="BO78" s="79"/>
      <c r="BP78" s="79"/>
      <c r="BQ78" s="79"/>
      <c r="BR78" s="79"/>
      <c r="BS78" s="79"/>
      <c r="BT78" s="79"/>
      <c r="BU78" s="79"/>
      <c r="BV78" s="79"/>
      <c r="BW78" s="79"/>
      <c r="BX78" s="67" t="s">
        <v>137</v>
      </c>
      <c r="BY78" s="67"/>
      <c r="BZ78" s="67"/>
      <c r="CA78" s="67"/>
      <c r="CB78" s="67"/>
      <c r="CC78" s="67"/>
      <c r="CD78" s="67"/>
      <c r="CE78" s="67"/>
      <c r="CF78" s="67" t="s">
        <v>138</v>
      </c>
      <c r="CG78" s="67"/>
      <c r="CH78" s="67"/>
      <c r="CI78" s="67"/>
      <c r="CJ78" s="67"/>
      <c r="CK78" s="67"/>
      <c r="CL78" s="67"/>
      <c r="CM78" s="67"/>
      <c r="CN78" s="67"/>
      <c r="CO78" s="67"/>
      <c r="CP78" s="67"/>
      <c r="CQ78" s="67"/>
      <c r="CR78" s="67"/>
      <c r="CS78" s="23"/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8"/>
      <c r="DQ78" s="68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8"/>
      <c r="EF78" s="68"/>
      <c r="EG78" s="68"/>
      <c r="EH78" s="68"/>
      <c r="EI78" s="68"/>
      <c r="EJ78" s="68"/>
      <c r="EK78" s="68"/>
      <c r="EL78" s="68"/>
      <c r="EM78" s="68"/>
      <c r="EN78" s="68"/>
      <c r="EO78" s="68"/>
      <c r="EP78" s="68"/>
      <c r="EQ78" s="68"/>
      <c r="ER78" s="68"/>
      <c r="ES78" s="68"/>
    </row>
    <row r="79" spans="1:153" ht="11.25" customHeight="1">
      <c r="A79" s="78" t="s">
        <v>139</v>
      </c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79"/>
      <c r="AD79" s="79"/>
      <c r="AE79" s="79"/>
      <c r="AF79" s="79"/>
      <c r="AG79" s="79"/>
      <c r="AH79" s="79"/>
      <c r="AI79" s="79"/>
      <c r="AJ79" s="79"/>
      <c r="AK79" s="79"/>
      <c r="AL79" s="79"/>
      <c r="AM79" s="79"/>
      <c r="AN79" s="79"/>
      <c r="AO79" s="79"/>
      <c r="AP79" s="79"/>
      <c r="AQ79" s="79"/>
      <c r="AR79" s="79"/>
      <c r="AS79" s="79"/>
      <c r="AT79" s="79"/>
      <c r="AU79" s="79"/>
      <c r="AV79" s="79"/>
      <c r="AW79" s="79"/>
      <c r="AX79" s="79"/>
      <c r="AY79" s="79"/>
      <c r="AZ79" s="79"/>
      <c r="BA79" s="79"/>
      <c r="BB79" s="79"/>
      <c r="BC79" s="79"/>
      <c r="BD79" s="79"/>
      <c r="BE79" s="79"/>
      <c r="BF79" s="79"/>
      <c r="BG79" s="79"/>
      <c r="BH79" s="79"/>
      <c r="BI79" s="79"/>
      <c r="BJ79" s="79"/>
      <c r="BK79" s="79"/>
      <c r="BL79" s="79"/>
      <c r="BM79" s="79"/>
      <c r="BN79" s="79"/>
      <c r="BO79" s="79"/>
      <c r="BP79" s="79"/>
      <c r="BQ79" s="79"/>
      <c r="BR79" s="79"/>
      <c r="BS79" s="79"/>
      <c r="BT79" s="79"/>
      <c r="BU79" s="79"/>
      <c r="BV79" s="79"/>
      <c r="BW79" s="79"/>
      <c r="BX79" s="67" t="s">
        <v>140</v>
      </c>
      <c r="BY79" s="67"/>
      <c r="BZ79" s="67"/>
      <c r="CA79" s="67"/>
      <c r="CB79" s="67"/>
      <c r="CC79" s="67"/>
      <c r="CD79" s="67"/>
      <c r="CE79" s="67"/>
      <c r="CF79" s="67" t="s">
        <v>141</v>
      </c>
      <c r="CG79" s="67"/>
      <c r="CH79" s="67"/>
      <c r="CI79" s="67"/>
      <c r="CJ79" s="67"/>
      <c r="CK79" s="67"/>
      <c r="CL79" s="67"/>
      <c r="CM79" s="67"/>
      <c r="CN79" s="67"/>
      <c r="CO79" s="67"/>
      <c r="CP79" s="67"/>
      <c r="CQ79" s="67"/>
      <c r="CR79" s="67"/>
      <c r="CS79" s="23"/>
      <c r="CT79" s="68">
        <f>DG79+DT79+EG79</f>
        <v>12705166.9</v>
      </c>
      <c r="CU79" s="68"/>
      <c r="CV79" s="68"/>
      <c r="CW79" s="68"/>
      <c r="CX79" s="68"/>
      <c r="CY79" s="68"/>
      <c r="CZ79" s="68"/>
      <c r="DA79" s="68"/>
      <c r="DB79" s="68"/>
      <c r="DC79" s="68"/>
      <c r="DD79" s="68"/>
      <c r="DE79" s="68"/>
      <c r="DF79" s="68"/>
      <c r="DG79" s="68">
        <f>DG81+DG82+DG83+DG85+DG86+DG87+DG91+DG92+DG93+DG84+DG90</f>
        <v>4182094.4100000006</v>
      </c>
      <c r="DH79" s="68"/>
      <c r="DI79" s="68"/>
      <c r="DJ79" s="68"/>
      <c r="DK79" s="68"/>
      <c r="DL79" s="68"/>
      <c r="DM79" s="68"/>
      <c r="DN79" s="68"/>
      <c r="DO79" s="68"/>
      <c r="DP79" s="68"/>
      <c r="DQ79" s="68"/>
      <c r="DR79" s="68"/>
      <c r="DS79" s="68"/>
      <c r="DT79" s="68">
        <f>DT81+DT82+DT83+DT85+DT86+DT87+DT91+DT92+DT93</f>
        <v>3500000</v>
      </c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8"/>
      <c r="EF79" s="68"/>
      <c r="EG79" s="68">
        <f>EG81+EG82+EG83+EG85+EG86+EG87+EG91+EG92+EG93+EG84+EG88+EG89+EG94+EG90</f>
        <v>5023072.49</v>
      </c>
      <c r="EH79" s="68"/>
      <c r="EI79" s="68"/>
      <c r="EJ79" s="68"/>
      <c r="EK79" s="68"/>
      <c r="EL79" s="68"/>
      <c r="EM79" s="68"/>
      <c r="EN79" s="68"/>
      <c r="EO79" s="68"/>
      <c r="EP79" s="68"/>
      <c r="EQ79" s="68"/>
      <c r="ER79" s="68"/>
      <c r="ES79" s="68"/>
      <c r="EW79" s="24" t="s">
        <v>299</v>
      </c>
    </row>
    <row r="80" spans="1:153" ht="11.25" customHeight="1">
      <c r="A80" s="121" t="s">
        <v>142</v>
      </c>
      <c r="B80" s="122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22"/>
      <c r="AF80" s="122"/>
      <c r="AG80" s="122"/>
      <c r="AH80" s="122"/>
      <c r="AI80" s="122"/>
      <c r="AJ80" s="122"/>
      <c r="AK80" s="122"/>
      <c r="AL80" s="122"/>
      <c r="AM80" s="122"/>
      <c r="AN80" s="122"/>
      <c r="AO80" s="122"/>
      <c r="AP80" s="122"/>
      <c r="AQ80" s="122"/>
      <c r="AR80" s="122"/>
      <c r="AS80" s="122"/>
      <c r="AT80" s="122"/>
      <c r="AU80" s="122"/>
      <c r="AV80" s="122"/>
      <c r="AW80" s="122"/>
      <c r="AX80" s="122"/>
      <c r="AY80" s="122"/>
      <c r="AZ80" s="122"/>
      <c r="BA80" s="122"/>
      <c r="BB80" s="122"/>
      <c r="BC80" s="122"/>
      <c r="BD80" s="122"/>
      <c r="BE80" s="122"/>
      <c r="BF80" s="122"/>
      <c r="BG80" s="122"/>
      <c r="BH80" s="122"/>
      <c r="BI80" s="122"/>
      <c r="BJ80" s="122"/>
      <c r="BK80" s="122"/>
      <c r="BL80" s="122"/>
      <c r="BM80" s="122"/>
      <c r="BN80" s="122"/>
      <c r="BO80" s="122"/>
      <c r="BP80" s="122"/>
      <c r="BQ80" s="122"/>
      <c r="BR80" s="122"/>
      <c r="BS80" s="122"/>
      <c r="BT80" s="122"/>
      <c r="BU80" s="122"/>
      <c r="BV80" s="122"/>
      <c r="BW80" s="123"/>
      <c r="BX80" s="67"/>
      <c r="BY80" s="67"/>
      <c r="BZ80" s="67"/>
      <c r="CA80" s="67"/>
      <c r="CB80" s="67"/>
      <c r="CC80" s="67"/>
      <c r="CD80" s="67"/>
      <c r="CE80" s="67"/>
      <c r="CF80" s="67"/>
      <c r="CG80" s="67"/>
      <c r="CH80" s="67"/>
      <c r="CI80" s="67"/>
      <c r="CJ80" s="67"/>
      <c r="CK80" s="67"/>
      <c r="CL80" s="67"/>
      <c r="CM80" s="67"/>
      <c r="CN80" s="67"/>
      <c r="CO80" s="67"/>
      <c r="CP80" s="67"/>
      <c r="CQ80" s="67"/>
      <c r="CR80" s="67"/>
      <c r="CS80" s="23"/>
      <c r="CT80" s="68"/>
      <c r="CU80" s="68"/>
      <c r="CV80" s="68"/>
      <c r="CW80" s="68"/>
      <c r="CX80" s="68"/>
      <c r="CY80" s="68"/>
      <c r="CZ80" s="68"/>
      <c r="DA80" s="68"/>
      <c r="DB80" s="68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8"/>
      <c r="DQ80" s="68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8"/>
      <c r="EF80" s="68"/>
      <c r="EG80" s="68"/>
      <c r="EH80" s="68"/>
      <c r="EI80" s="68"/>
      <c r="EJ80" s="68"/>
      <c r="EK80" s="68"/>
      <c r="EL80" s="68"/>
      <c r="EM80" s="68"/>
      <c r="EN80" s="68"/>
      <c r="EO80" s="68"/>
      <c r="EP80" s="68"/>
      <c r="EQ80" s="68"/>
      <c r="ER80" s="68"/>
      <c r="ES80" s="68"/>
      <c r="EW80" s="36">
        <f>CT75-Закупки!DF7</f>
        <v>-12408403.530000001</v>
      </c>
    </row>
    <row r="81" spans="1:149" ht="11.25" customHeight="1">
      <c r="A81" s="78" t="s">
        <v>263</v>
      </c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  <c r="BH81" s="78"/>
      <c r="BI81" s="78"/>
      <c r="BJ81" s="78"/>
      <c r="BK81" s="78"/>
      <c r="BL81" s="78"/>
      <c r="BM81" s="78"/>
      <c r="BN81" s="78"/>
      <c r="BO81" s="78"/>
      <c r="BP81" s="78"/>
      <c r="BQ81" s="78"/>
      <c r="BR81" s="78"/>
      <c r="BS81" s="78"/>
      <c r="BT81" s="78"/>
      <c r="BU81" s="78"/>
      <c r="BV81" s="78"/>
      <c r="BW81" s="78"/>
      <c r="BX81" s="67" t="s">
        <v>31</v>
      </c>
      <c r="BY81" s="67"/>
      <c r="BZ81" s="67"/>
      <c r="CA81" s="67"/>
      <c r="CB81" s="67"/>
      <c r="CC81" s="67"/>
      <c r="CD81" s="67"/>
      <c r="CE81" s="67"/>
      <c r="CF81" s="67" t="s">
        <v>141</v>
      </c>
      <c r="CG81" s="67"/>
      <c r="CH81" s="67"/>
      <c r="CI81" s="67"/>
      <c r="CJ81" s="67"/>
      <c r="CK81" s="67"/>
      <c r="CL81" s="67"/>
      <c r="CM81" s="67"/>
      <c r="CN81" s="67"/>
      <c r="CO81" s="67"/>
      <c r="CP81" s="67"/>
      <c r="CQ81" s="67"/>
      <c r="CR81" s="67"/>
      <c r="CS81" s="23" t="s">
        <v>268</v>
      </c>
      <c r="CT81" s="68">
        <f aca="true" t="shared" si="1" ref="CT81:CT94">DG81+DT81+EG81</f>
        <v>133871.22999999998</v>
      </c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8"/>
      <c r="DF81" s="68"/>
      <c r="DG81" s="68">
        <v>55908.84</v>
      </c>
      <c r="DH81" s="68"/>
      <c r="DI81" s="68"/>
      <c r="DJ81" s="68"/>
      <c r="DK81" s="68"/>
      <c r="DL81" s="68"/>
      <c r="DM81" s="68"/>
      <c r="DN81" s="68"/>
      <c r="DO81" s="68"/>
      <c r="DP81" s="68"/>
      <c r="DQ81" s="68"/>
      <c r="DR81" s="68"/>
      <c r="DS81" s="68"/>
      <c r="DT81" s="68">
        <v>0</v>
      </c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8"/>
      <c r="EF81" s="68"/>
      <c r="EG81" s="68">
        <f>63211.84+9750.55+5000</f>
        <v>77962.39</v>
      </c>
      <c r="EH81" s="68"/>
      <c r="EI81" s="68"/>
      <c r="EJ81" s="68"/>
      <c r="EK81" s="68"/>
      <c r="EL81" s="68"/>
      <c r="EM81" s="68"/>
      <c r="EN81" s="68"/>
      <c r="EO81" s="68"/>
      <c r="EP81" s="68"/>
      <c r="EQ81" s="68"/>
      <c r="ER81" s="68"/>
      <c r="ES81" s="68"/>
    </row>
    <row r="82" spans="1:149" ht="11.25" customHeight="1">
      <c r="A82" s="78" t="s">
        <v>264</v>
      </c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  <c r="BH82" s="78"/>
      <c r="BI82" s="78"/>
      <c r="BJ82" s="78"/>
      <c r="BK82" s="78"/>
      <c r="BL82" s="78"/>
      <c r="BM82" s="78"/>
      <c r="BN82" s="78"/>
      <c r="BO82" s="78"/>
      <c r="BP82" s="78"/>
      <c r="BQ82" s="78"/>
      <c r="BR82" s="78"/>
      <c r="BS82" s="78"/>
      <c r="BT82" s="78"/>
      <c r="BU82" s="78"/>
      <c r="BV82" s="78"/>
      <c r="BW82" s="78"/>
      <c r="BX82" s="67" t="s">
        <v>31</v>
      </c>
      <c r="BY82" s="67"/>
      <c r="BZ82" s="67"/>
      <c r="CA82" s="67"/>
      <c r="CB82" s="67"/>
      <c r="CC82" s="67"/>
      <c r="CD82" s="67"/>
      <c r="CE82" s="67"/>
      <c r="CF82" s="67" t="s">
        <v>141</v>
      </c>
      <c r="CG82" s="67"/>
      <c r="CH82" s="67"/>
      <c r="CI82" s="67"/>
      <c r="CJ82" s="67"/>
      <c r="CK82" s="67"/>
      <c r="CL82" s="67"/>
      <c r="CM82" s="67"/>
      <c r="CN82" s="67"/>
      <c r="CO82" s="67"/>
      <c r="CP82" s="67"/>
      <c r="CQ82" s="67"/>
      <c r="CR82" s="67"/>
      <c r="CS82" s="23" t="s">
        <v>269</v>
      </c>
      <c r="CT82" s="68">
        <f t="shared" si="1"/>
        <v>352599.26</v>
      </c>
      <c r="CU82" s="68"/>
      <c r="CV82" s="68"/>
      <c r="CW82" s="68"/>
      <c r="CX82" s="68"/>
      <c r="CY82" s="68"/>
      <c r="CZ82" s="68"/>
      <c r="DA82" s="68"/>
      <c r="DB82" s="68"/>
      <c r="DC82" s="68"/>
      <c r="DD82" s="68"/>
      <c r="DE82" s="68"/>
      <c r="DF82" s="68"/>
      <c r="DG82" s="68">
        <v>76800</v>
      </c>
      <c r="DH82" s="68"/>
      <c r="DI82" s="68"/>
      <c r="DJ82" s="68"/>
      <c r="DK82" s="68"/>
      <c r="DL82" s="68"/>
      <c r="DM82" s="68"/>
      <c r="DN82" s="68"/>
      <c r="DO82" s="68"/>
      <c r="DP82" s="68"/>
      <c r="DQ82" s="68"/>
      <c r="DR82" s="68"/>
      <c r="DS82" s="68"/>
      <c r="DT82" s="68">
        <v>0</v>
      </c>
      <c r="DU82" s="68"/>
      <c r="DV82" s="68"/>
      <c r="DW82" s="68"/>
      <c r="DX82" s="68"/>
      <c r="DY82" s="68"/>
      <c r="DZ82" s="68"/>
      <c r="EA82" s="68"/>
      <c r="EB82" s="68"/>
      <c r="EC82" s="68"/>
      <c r="ED82" s="68"/>
      <c r="EE82" s="68"/>
      <c r="EF82" s="68"/>
      <c r="EG82" s="68">
        <f>199299.26+35000+41500</f>
        <v>275799.26</v>
      </c>
      <c r="EH82" s="68"/>
      <c r="EI82" s="68"/>
      <c r="EJ82" s="68"/>
      <c r="EK82" s="68"/>
      <c r="EL82" s="68"/>
      <c r="EM82" s="68"/>
      <c r="EN82" s="68"/>
      <c r="EO82" s="68"/>
      <c r="EP82" s="68"/>
      <c r="EQ82" s="68"/>
      <c r="ER82" s="68"/>
      <c r="ES82" s="68"/>
    </row>
    <row r="83" spans="1:149" ht="11.25" customHeight="1">
      <c r="A83" s="78" t="s">
        <v>265</v>
      </c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78"/>
      <c r="BD83" s="78"/>
      <c r="BE83" s="78"/>
      <c r="BF83" s="78"/>
      <c r="BG83" s="78"/>
      <c r="BH83" s="78"/>
      <c r="BI83" s="78"/>
      <c r="BJ83" s="78"/>
      <c r="BK83" s="78"/>
      <c r="BL83" s="78"/>
      <c r="BM83" s="78"/>
      <c r="BN83" s="78"/>
      <c r="BO83" s="78"/>
      <c r="BP83" s="78"/>
      <c r="BQ83" s="78"/>
      <c r="BR83" s="78"/>
      <c r="BS83" s="78"/>
      <c r="BT83" s="78"/>
      <c r="BU83" s="78"/>
      <c r="BV83" s="78"/>
      <c r="BW83" s="78"/>
      <c r="BX83" s="67" t="s">
        <v>31</v>
      </c>
      <c r="BY83" s="67"/>
      <c r="BZ83" s="67"/>
      <c r="CA83" s="67"/>
      <c r="CB83" s="67"/>
      <c r="CC83" s="67"/>
      <c r="CD83" s="67"/>
      <c r="CE83" s="67"/>
      <c r="CF83" s="67" t="s">
        <v>141</v>
      </c>
      <c r="CG83" s="67"/>
      <c r="CH83" s="67"/>
      <c r="CI83" s="67"/>
      <c r="CJ83" s="67"/>
      <c r="CK83" s="67"/>
      <c r="CL83" s="67"/>
      <c r="CM83" s="67"/>
      <c r="CN83" s="67"/>
      <c r="CO83" s="67"/>
      <c r="CP83" s="67"/>
      <c r="CQ83" s="67"/>
      <c r="CR83" s="67"/>
      <c r="CS83" s="23" t="s">
        <v>270</v>
      </c>
      <c r="CT83" s="68">
        <f t="shared" si="1"/>
        <v>896417.4199999999</v>
      </c>
      <c r="CU83" s="68"/>
      <c r="CV83" s="68"/>
      <c r="CW83" s="68"/>
      <c r="CX83" s="68"/>
      <c r="CY83" s="68"/>
      <c r="CZ83" s="68"/>
      <c r="DA83" s="68"/>
      <c r="DB83" s="68"/>
      <c r="DC83" s="68"/>
      <c r="DD83" s="68"/>
      <c r="DE83" s="68"/>
      <c r="DF83" s="68"/>
      <c r="DG83" s="68">
        <f>247635.44+0.26+343571.3-343571.56</f>
        <v>247635.44</v>
      </c>
      <c r="DH83" s="68"/>
      <c r="DI83" s="68"/>
      <c r="DJ83" s="68"/>
      <c r="DK83" s="68"/>
      <c r="DL83" s="68"/>
      <c r="DM83" s="68"/>
      <c r="DN83" s="68"/>
      <c r="DO83" s="68"/>
      <c r="DP83" s="68"/>
      <c r="DQ83" s="68"/>
      <c r="DR83" s="68"/>
      <c r="DS83" s="68"/>
      <c r="DT83" s="68">
        <v>0</v>
      </c>
      <c r="DU83" s="68"/>
      <c r="DV83" s="68"/>
      <c r="DW83" s="68"/>
      <c r="DX83" s="68"/>
      <c r="DY83" s="68"/>
      <c r="DZ83" s="68"/>
      <c r="EA83" s="68"/>
      <c r="EB83" s="68"/>
      <c r="EC83" s="68"/>
      <c r="ED83" s="68"/>
      <c r="EE83" s="68"/>
      <c r="EF83" s="68"/>
      <c r="EG83" s="68">
        <v>648781.98</v>
      </c>
      <c r="EH83" s="68"/>
      <c r="EI83" s="68"/>
      <c r="EJ83" s="68"/>
      <c r="EK83" s="68"/>
      <c r="EL83" s="68"/>
      <c r="EM83" s="68"/>
      <c r="EN83" s="68"/>
      <c r="EO83" s="68"/>
      <c r="EP83" s="68"/>
      <c r="EQ83" s="68"/>
      <c r="ER83" s="68"/>
      <c r="ES83" s="68"/>
    </row>
    <row r="84" spans="1:149" ht="11.25" customHeight="1">
      <c r="A84" s="78" t="s">
        <v>292</v>
      </c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  <c r="BB84" s="78"/>
      <c r="BC84" s="78"/>
      <c r="BD84" s="78"/>
      <c r="BE84" s="78"/>
      <c r="BF84" s="78"/>
      <c r="BG84" s="78"/>
      <c r="BH84" s="78"/>
      <c r="BI84" s="78"/>
      <c r="BJ84" s="78"/>
      <c r="BK84" s="78"/>
      <c r="BL84" s="78"/>
      <c r="BM84" s="78"/>
      <c r="BN84" s="78"/>
      <c r="BO84" s="78"/>
      <c r="BP84" s="78"/>
      <c r="BQ84" s="78"/>
      <c r="BR84" s="78"/>
      <c r="BS84" s="78"/>
      <c r="BT84" s="78"/>
      <c r="BU84" s="78"/>
      <c r="BV84" s="78"/>
      <c r="BW84" s="78"/>
      <c r="BX84" s="67" t="s">
        <v>31</v>
      </c>
      <c r="BY84" s="67"/>
      <c r="BZ84" s="67"/>
      <c r="CA84" s="67"/>
      <c r="CB84" s="67"/>
      <c r="CC84" s="67"/>
      <c r="CD84" s="67"/>
      <c r="CE84" s="67"/>
      <c r="CF84" s="67" t="s">
        <v>141</v>
      </c>
      <c r="CG84" s="67"/>
      <c r="CH84" s="67"/>
      <c r="CI84" s="67"/>
      <c r="CJ84" s="67"/>
      <c r="CK84" s="67"/>
      <c r="CL84" s="67"/>
      <c r="CM84" s="67"/>
      <c r="CN84" s="67"/>
      <c r="CO84" s="67"/>
      <c r="CP84" s="67"/>
      <c r="CQ84" s="67"/>
      <c r="CR84" s="67"/>
      <c r="CS84" s="23" t="s">
        <v>288</v>
      </c>
      <c r="CT84" s="68">
        <f>DG84+DT84+EG84</f>
        <v>689472</v>
      </c>
      <c r="CU84" s="68"/>
      <c r="CV84" s="68"/>
      <c r="CW84" s="68"/>
      <c r="CX84" s="68"/>
      <c r="CY84" s="68"/>
      <c r="CZ84" s="68"/>
      <c r="DA84" s="68"/>
      <c r="DB84" s="68"/>
      <c r="DC84" s="68"/>
      <c r="DD84" s="68"/>
      <c r="DE84" s="68"/>
      <c r="DF84" s="68"/>
      <c r="DG84" s="68">
        <v>685872</v>
      </c>
      <c r="DH84" s="68"/>
      <c r="DI84" s="68"/>
      <c r="DJ84" s="68"/>
      <c r="DK84" s="68"/>
      <c r="DL84" s="68"/>
      <c r="DM84" s="68"/>
      <c r="DN84" s="68"/>
      <c r="DO84" s="68"/>
      <c r="DP84" s="68"/>
      <c r="DQ84" s="68"/>
      <c r="DR84" s="68"/>
      <c r="DS84" s="68"/>
      <c r="DT84" s="68">
        <v>0</v>
      </c>
      <c r="DU84" s="68"/>
      <c r="DV84" s="68"/>
      <c r="DW84" s="68"/>
      <c r="DX84" s="68"/>
      <c r="DY84" s="68"/>
      <c r="DZ84" s="68"/>
      <c r="EA84" s="68"/>
      <c r="EB84" s="68"/>
      <c r="EC84" s="68"/>
      <c r="ED84" s="68"/>
      <c r="EE84" s="68"/>
      <c r="EF84" s="68"/>
      <c r="EG84" s="68">
        <v>3600</v>
      </c>
      <c r="EH84" s="68"/>
      <c r="EI84" s="68"/>
      <c r="EJ84" s="68"/>
      <c r="EK84" s="68"/>
      <c r="EL84" s="68"/>
      <c r="EM84" s="68"/>
      <c r="EN84" s="68"/>
      <c r="EO84" s="68"/>
      <c r="EP84" s="68"/>
      <c r="EQ84" s="68"/>
      <c r="ER84" s="68"/>
      <c r="ES84" s="68"/>
    </row>
    <row r="85" spans="1:153" ht="11.25" customHeight="1">
      <c r="A85" s="78" t="s">
        <v>266</v>
      </c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8"/>
      <c r="BD85" s="78"/>
      <c r="BE85" s="78"/>
      <c r="BF85" s="78"/>
      <c r="BG85" s="78"/>
      <c r="BH85" s="78"/>
      <c r="BI85" s="78"/>
      <c r="BJ85" s="78"/>
      <c r="BK85" s="78"/>
      <c r="BL85" s="78"/>
      <c r="BM85" s="78"/>
      <c r="BN85" s="78"/>
      <c r="BO85" s="78"/>
      <c r="BP85" s="78"/>
      <c r="BQ85" s="78"/>
      <c r="BR85" s="78"/>
      <c r="BS85" s="78"/>
      <c r="BT85" s="78"/>
      <c r="BU85" s="78"/>
      <c r="BV85" s="78"/>
      <c r="BW85" s="78"/>
      <c r="BX85" s="67" t="s">
        <v>31</v>
      </c>
      <c r="BY85" s="67"/>
      <c r="BZ85" s="67"/>
      <c r="CA85" s="67"/>
      <c r="CB85" s="67"/>
      <c r="CC85" s="67"/>
      <c r="CD85" s="67"/>
      <c r="CE85" s="67"/>
      <c r="CF85" s="67" t="s">
        <v>141</v>
      </c>
      <c r="CG85" s="67"/>
      <c r="CH85" s="67"/>
      <c r="CI85" s="67"/>
      <c r="CJ85" s="67"/>
      <c r="CK85" s="67"/>
      <c r="CL85" s="67"/>
      <c r="CM85" s="67"/>
      <c r="CN85" s="67"/>
      <c r="CO85" s="67"/>
      <c r="CP85" s="67"/>
      <c r="CQ85" s="67"/>
      <c r="CR85" s="67"/>
      <c r="CS85" s="23" t="s">
        <v>271</v>
      </c>
      <c r="CT85" s="68">
        <f t="shared" si="1"/>
        <v>4299127.24</v>
      </c>
      <c r="CU85" s="68"/>
      <c r="CV85" s="68"/>
      <c r="CW85" s="68"/>
      <c r="CX85" s="68"/>
      <c r="CY85" s="68"/>
      <c r="CZ85" s="68"/>
      <c r="DA85" s="68"/>
      <c r="DB85" s="68"/>
      <c r="DC85" s="68"/>
      <c r="DD85" s="68"/>
      <c r="DE85" s="68"/>
      <c r="DF85" s="68"/>
      <c r="DG85" s="68">
        <v>27961.26</v>
      </c>
      <c r="DH85" s="68"/>
      <c r="DI85" s="68"/>
      <c r="DJ85" s="68"/>
      <c r="DK85" s="68"/>
      <c r="DL85" s="68"/>
      <c r="DM85" s="68"/>
      <c r="DN85" s="68"/>
      <c r="DO85" s="68"/>
      <c r="DP85" s="68"/>
      <c r="DQ85" s="68"/>
      <c r="DR85" s="68"/>
      <c r="DS85" s="68"/>
      <c r="DT85" s="68">
        <f>3000000</f>
        <v>3000000</v>
      </c>
      <c r="DU85" s="68"/>
      <c r="DV85" s="68"/>
      <c r="DW85" s="68"/>
      <c r="DX85" s="68"/>
      <c r="DY85" s="68"/>
      <c r="DZ85" s="68"/>
      <c r="EA85" s="68"/>
      <c r="EB85" s="68"/>
      <c r="EC85" s="68"/>
      <c r="ED85" s="68"/>
      <c r="EE85" s="68"/>
      <c r="EF85" s="68"/>
      <c r="EG85" s="68">
        <f>672757.43+798908.59-0.04-200000-500</f>
        <v>1271165.98</v>
      </c>
      <c r="EH85" s="68"/>
      <c r="EI85" s="68"/>
      <c r="EJ85" s="68"/>
      <c r="EK85" s="68"/>
      <c r="EL85" s="68"/>
      <c r="EM85" s="68"/>
      <c r="EN85" s="68"/>
      <c r="EO85" s="68"/>
      <c r="EP85" s="68"/>
      <c r="EQ85" s="68"/>
      <c r="ER85" s="68"/>
      <c r="ES85" s="68"/>
      <c r="EW85" s="36">
        <f>DT85+DT86</f>
        <v>3000000</v>
      </c>
    </row>
    <row r="86" spans="1:149" ht="11.25" customHeight="1">
      <c r="A86" s="78" t="s">
        <v>274</v>
      </c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78"/>
      <c r="AO86" s="78"/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  <c r="BB86" s="78"/>
      <c r="BC86" s="78"/>
      <c r="BD86" s="78"/>
      <c r="BE86" s="78"/>
      <c r="BF86" s="78"/>
      <c r="BG86" s="78"/>
      <c r="BH86" s="78"/>
      <c r="BI86" s="78"/>
      <c r="BJ86" s="78"/>
      <c r="BK86" s="78"/>
      <c r="BL86" s="78"/>
      <c r="BM86" s="78"/>
      <c r="BN86" s="78"/>
      <c r="BO86" s="78"/>
      <c r="BP86" s="78"/>
      <c r="BQ86" s="78"/>
      <c r="BR86" s="78"/>
      <c r="BS86" s="78"/>
      <c r="BT86" s="78"/>
      <c r="BU86" s="78"/>
      <c r="BV86" s="78"/>
      <c r="BW86" s="78"/>
      <c r="BX86" s="67" t="s">
        <v>31</v>
      </c>
      <c r="BY86" s="67"/>
      <c r="BZ86" s="67"/>
      <c r="CA86" s="67"/>
      <c r="CB86" s="67"/>
      <c r="CC86" s="67"/>
      <c r="CD86" s="67"/>
      <c r="CE86" s="67"/>
      <c r="CF86" s="67" t="s">
        <v>141</v>
      </c>
      <c r="CG86" s="67"/>
      <c r="CH86" s="67"/>
      <c r="CI86" s="67"/>
      <c r="CJ86" s="67"/>
      <c r="CK86" s="67"/>
      <c r="CL86" s="67"/>
      <c r="CM86" s="67"/>
      <c r="CN86" s="67"/>
      <c r="CO86" s="67"/>
      <c r="CP86" s="67"/>
      <c r="CQ86" s="67"/>
      <c r="CR86" s="67"/>
      <c r="CS86" s="23" t="s">
        <v>273</v>
      </c>
      <c r="CT86" s="68">
        <f t="shared" si="1"/>
        <v>2246005.37</v>
      </c>
      <c r="CU86" s="68"/>
      <c r="CV86" s="68"/>
      <c r="CW86" s="68"/>
      <c r="CX86" s="68"/>
      <c r="CY86" s="68"/>
      <c r="CZ86" s="68"/>
      <c r="DA86" s="68"/>
      <c r="DB86" s="68"/>
      <c r="DC86" s="68"/>
      <c r="DD86" s="68"/>
      <c r="DE86" s="68"/>
      <c r="DF86" s="68"/>
      <c r="DG86" s="68">
        <f>929799.6+39200-32994.23</f>
        <v>936005.37</v>
      </c>
      <c r="DH86" s="68"/>
      <c r="DI86" s="68"/>
      <c r="DJ86" s="68"/>
      <c r="DK86" s="68"/>
      <c r="DL86" s="68"/>
      <c r="DM86" s="68"/>
      <c r="DN86" s="68"/>
      <c r="DO86" s="68"/>
      <c r="DP86" s="68"/>
      <c r="DQ86" s="68"/>
      <c r="DR86" s="68"/>
      <c r="DS86" s="68"/>
      <c r="DT86" s="68">
        <v>0</v>
      </c>
      <c r="DU86" s="68"/>
      <c r="DV86" s="68"/>
      <c r="DW86" s="68"/>
      <c r="DX86" s="68"/>
      <c r="DY86" s="68"/>
      <c r="DZ86" s="68"/>
      <c r="EA86" s="68"/>
      <c r="EB86" s="68"/>
      <c r="EC86" s="68"/>
      <c r="ED86" s="68"/>
      <c r="EE86" s="68"/>
      <c r="EF86" s="68"/>
      <c r="EG86" s="68">
        <f>453794.56+100000+200000+23750+122455.44+200000+10000+100000+100000</f>
        <v>1310000</v>
      </c>
      <c r="EH86" s="68"/>
      <c r="EI86" s="68"/>
      <c r="EJ86" s="68"/>
      <c r="EK86" s="68"/>
      <c r="EL86" s="68"/>
      <c r="EM86" s="68"/>
      <c r="EN86" s="68"/>
      <c r="EO86" s="68"/>
      <c r="EP86" s="68"/>
      <c r="EQ86" s="68"/>
      <c r="ER86" s="68"/>
      <c r="ES86" s="68"/>
    </row>
    <row r="87" spans="1:149" ht="11.25" customHeight="1">
      <c r="A87" s="78" t="s">
        <v>267</v>
      </c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78"/>
      <c r="BA87" s="78"/>
      <c r="BB87" s="78"/>
      <c r="BC87" s="78"/>
      <c r="BD87" s="78"/>
      <c r="BE87" s="78"/>
      <c r="BF87" s="78"/>
      <c r="BG87" s="78"/>
      <c r="BH87" s="78"/>
      <c r="BI87" s="78"/>
      <c r="BJ87" s="78"/>
      <c r="BK87" s="78"/>
      <c r="BL87" s="78"/>
      <c r="BM87" s="78"/>
      <c r="BN87" s="78"/>
      <c r="BO87" s="78"/>
      <c r="BP87" s="78"/>
      <c r="BQ87" s="78"/>
      <c r="BR87" s="78"/>
      <c r="BS87" s="78"/>
      <c r="BT87" s="78"/>
      <c r="BU87" s="78"/>
      <c r="BV87" s="78"/>
      <c r="BW87" s="78"/>
      <c r="BX87" s="67" t="s">
        <v>31</v>
      </c>
      <c r="BY87" s="67"/>
      <c r="BZ87" s="67"/>
      <c r="CA87" s="67"/>
      <c r="CB87" s="67"/>
      <c r="CC87" s="67"/>
      <c r="CD87" s="67"/>
      <c r="CE87" s="67"/>
      <c r="CF87" s="67" t="s">
        <v>141</v>
      </c>
      <c r="CG87" s="67"/>
      <c r="CH87" s="67"/>
      <c r="CI87" s="67"/>
      <c r="CJ87" s="67"/>
      <c r="CK87" s="67"/>
      <c r="CL87" s="67"/>
      <c r="CM87" s="67"/>
      <c r="CN87" s="67"/>
      <c r="CO87" s="67"/>
      <c r="CP87" s="67"/>
      <c r="CQ87" s="67"/>
      <c r="CR87" s="67"/>
      <c r="CS87" s="23" t="s">
        <v>272</v>
      </c>
      <c r="CT87" s="68">
        <f t="shared" si="1"/>
        <v>799364</v>
      </c>
      <c r="CU87" s="68"/>
      <c r="CV87" s="68"/>
      <c r="CW87" s="68"/>
      <c r="CX87" s="68"/>
      <c r="CY87" s="68"/>
      <c r="CZ87" s="68"/>
      <c r="DA87" s="68"/>
      <c r="DB87" s="68"/>
      <c r="DC87" s="68"/>
      <c r="DD87" s="68"/>
      <c r="DE87" s="68"/>
      <c r="DF87" s="68"/>
      <c r="DG87" s="68">
        <f>153336-153336</f>
        <v>0</v>
      </c>
      <c r="DH87" s="68"/>
      <c r="DI87" s="68"/>
      <c r="DJ87" s="68"/>
      <c r="DK87" s="68"/>
      <c r="DL87" s="68"/>
      <c r="DM87" s="68"/>
      <c r="DN87" s="68"/>
      <c r="DO87" s="68"/>
      <c r="DP87" s="68"/>
      <c r="DQ87" s="68"/>
      <c r="DR87" s="68"/>
      <c r="DS87" s="68"/>
      <c r="DT87" s="68">
        <f>500000</f>
        <v>500000</v>
      </c>
      <c r="DU87" s="68"/>
      <c r="DV87" s="68"/>
      <c r="DW87" s="68"/>
      <c r="DX87" s="68"/>
      <c r="DY87" s="68"/>
      <c r="DZ87" s="68"/>
      <c r="EA87" s="68"/>
      <c r="EB87" s="68"/>
      <c r="EC87" s="68"/>
      <c r="ED87" s="68"/>
      <c r="EE87" s="68"/>
      <c r="EF87" s="68"/>
      <c r="EG87" s="68">
        <v>299364</v>
      </c>
      <c r="EH87" s="68"/>
      <c r="EI87" s="68"/>
      <c r="EJ87" s="68"/>
      <c r="EK87" s="68"/>
      <c r="EL87" s="68"/>
      <c r="EM87" s="68"/>
      <c r="EN87" s="68"/>
      <c r="EO87" s="68"/>
      <c r="EP87" s="68"/>
      <c r="EQ87" s="68"/>
      <c r="ER87" s="68"/>
      <c r="ES87" s="68"/>
    </row>
    <row r="88" spans="1:149" ht="11.25" customHeight="1">
      <c r="A88" s="78" t="s">
        <v>311</v>
      </c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78"/>
      <c r="BA88" s="78"/>
      <c r="BB88" s="78"/>
      <c r="BC88" s="78"/>
      <c r="BD88" s="78"/>
      <c r="BE88" s="78"/>
      <c r="BF88" s="78"/>
      <c r="BG88" s="78"/>
      <c r="BH88" s="78"/>
      <c r="BI88" s="78"/>
      <c r="BJ88" s="78"/>
      <c r="BK88" s="78"/>
      <c r="BL88" s="78"/>
      <c r="BM88" s="78"/>
      <c r="BN88" s="78"/>
      <c r="BO88" s="78"/>
      <c r="BP88" s="78"/>
      <c r="BQ88" s="78"/>
      <c r="BR88" s="78"/>
      <c r="BS88" s="78"/>
      <c r="BT88" s="78"/>
      <c r="BU88" s="78"/>
      <c r="BV88" s="78"/>
      <c r="BW88" s="78"/>
      <c r="BX88" s="67" t="s">
        <v>31</v>
      </c>
      <c r="BY88" s="67"/>
      <c r="BZ88" s="67"/>
      <c r="CA88" s="67"/>
      <c r="CB88" s="67"/>
      <c r="CC88" s="67"/>
      <c r="CD88" s="67"/>
      <c r="CE88" s="67"/>
      <c r="CF88" s="67" t="s">
        <v>141</v>
      </c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23" t="s">
        <v>91</v>
      </c>
      <c r="CT88" s="68">
        <f t="shared" si="1"/>
        <v>0</v>
      </c>
      <c r="CU88" s="68"/>
      <c r="CV88" s="68"/>
      <c r="CW88" s="68"/>
      <c r="CX88" s="68"/>
      <c r="CY88" s="68"/>
      <c r="CZ88" s="68"/>
      <c r="DA88" s="68"/>
      <c r="DB88" s="68"/>
      <c r="DC88" s="68"/>
      <c r="DD88" s="68"/>
      <c r="DE88" s="68"/>
      <c r="DF88" s="68"/>
      <c r="DG88" s="68">
        <v>0</v>
      </c>
      <c r="DH88" s="68"/>
      <c r="DI88" s="68"/>
      <c r="DJ88" s="68"/>
      <c r="DK88" s="68"/>
      <c r="DL88" s="68"/>
      <c r="DM88" s="68"/>
      <c r="DN88" s="68"/>
      <c r="DO88" s="68"/>
      <c r="DP88" s="68"/>
      <c r="DQ88" s="68"/>
      <c r="DR88" s="68"/>
      <c r="DS88" s="68"/>
      <c r="DT88" s="68">
        <v>0</v>
      </c>
      <c r="DU88" s="68"/>
      <c r="DV88" s="68"/>
      <c r="DW88" s="68"/>
      <c r="DX88" s="68"/>
      <c r="DY88" s="68"/>
      <c r="DZ88" s="68"/>
      <c r="EA88" s="68"/>
      <c r="EB88" s="68"/>
      <c r="EC88" s="68"/>
      <c r="ED88" s="68"/>
      <c r="EE88" s="68"/>
      <c r="EF88" s="68"/>
      <c r="EG88" s="68">
        <v>0</v>
      </c>
      <c r="EH88" s="68"/>
      <c r="EI88" s="68"/>
      <c r="EJ88" s="68"/>
      <c r="EK88" s="68"/>
      <c r="EL88" s="68"/>
      <c r="EM88" s="68"/>
      <c r="EN88" s="68"/>
      <c r="EO88" s="68"/>
      <c r="EP88" s="68"/>
      <c r="EQ88" s="68"/>
      <c r="ER88" s="68"/>
      <c r="ES88" s="68"/>
    </row>
    <row r="89" spans="1:149" ht="11.25" customHeight="1">
      <c r="A89" s="78" t="s">
        <v>312</v>
      </c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N89" s="78"/>
      <c r="AO89" s="78"/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78"/>
      <c r="BA89" s="78"/>
      <c r="BB89" s="78"/>
      <c r="BC89" s="78"/>
      <c r="BD89" s="78"/>
      <c r="BE89" s="78"/>
      <c r="BF89" s="78"/>
      <c r="BG89" s="78"/>
      <c r="BH89" s="78"/>
      <c r="BI89" s="78"/>
      <c r="BJ89" s="78"/>
      <c r="BK89" s="78"/>
      <c r="BL89" s="78"/>
      <c r="BM89" s="78"/>
      <c r="BN89" s="78"/>
      <c r="BO89" s="78"/>
      <c r="BP89" s="78"/>
      <c r="BQ89" s="78"/>
      <c r="BR89" s="78"/>
      <c r="BS89" s="78"/>
      <c r="BT89" s="78"/>
      <c r="BU89" s="78"/>
      <c r="BV89" s="78"/>
      <c r="BW89" s="78"/>
      <c r="BX89" s="67" t="s">
        <v>31</v>
      </c>
      <c r="BY89" s="67"/>
      <c r="BZ89" s="67"/>
      <c r="CA89" s="67"/>
      <c r="CB89" s="67"/>
      <c r="CC89" s="67"/>
      <c r="CD89" s="67"/>
      <c r="CE89" s="67"/>
      <c r="CF89" s="67" t="s">
        <v>141</v>
      </c>
      <c r="CG89" s="67"/>
      <c r="CH89" s="67"/>
      <c r="CI89" s="67"/>
      <c r="CJ89" s="67"/>
      <c r="CK89" s="67"/>
      <c r="CL89" s="67"/>
      <c r="CM89" s="67"/>
      <c r="CN89" s="67"/>
      <c r="CO89" s="67"/>
      <c r="CP89" s="67"/>
      <c r="CQ89" s="67"/>
      <c r="CR89" s="67"/>
      <c r="CS89" s="23" t="s">
        <v>309</v>
      </c>
      <c r="CT89" s="68">
        <f t="shared" si="1"/>
        <v>20000</v>
      </c>
      <c r="CU89" s="68"/>
      <c r="CV89" s="68"/>
      <c r="CW89" s="68"/>
      <c r="CX89" s="68"/>
      <c r="CY89" s="68"/>
      <c r="CZ89" s="68"/>
      <c r="DA89" s="68"/>
      <c r="DB89" s="68"/>
      <c r="DC89" s="68"/>
      <c r="DD89" s="68"/>
      <c r="DE89" s="68"/>
      <c r="DF89" s="68"/>
      <c r="DG89" s="68">
        <v>0</v>
      </c>
      <c r="DH89" s="68"/>
      <c r="DI89" s="68"/>
      <c r="DJ89" s="68"/>
      <c r="DK89" s="68"/>
      <c r="DL89" s="68"/>
      <c r="DM89" s="68"/>
      <c r="DN89" s="68"/>
      <c r="DO89" s="68"/>
      <c r="DP89" s="68"/>
      <c r="DQ89" s="68"/>
      <c r="DR89" s="68"/>
      <c r="DS89" s="68"/>
      <c r="DT89" s="68">
        <v>0</v>
      </c>
      <c r="DU89" s="68"/>
      <c r="DV89" s="68"/>
      <c r="DW89" s="68"/>
      <c r="DX89" s="68"/>
      <c r="DY89" s="68"/>
      <c r="DZ89" s="68"/>
      <c r="EA89" s="68"/>
      <c r="EB89" s="68"/>
      <c r="EC89" s="68"/>
      <c r="ED89" s="68"/>
      <c r="EE89" s="68"/>
      <c r="EF89" s="68"/>
      <c r="EG89" s="68">
        <f>1510+18490</f>
        <v>20000</v>
      </c>
      <c r="EH89" s="68"/>
      <c r="EI89" s="68"/>
      <c r="EJ89" s="68"/>
      <c r="EK89" s="68"/>
      <c r="EL89" s="68"/>
      <c r="EM89" s="68"/>
      <c r="EN89" s="68"/>
      <c r="EO89" s="68"/>
      <c r="EP89" s="68"/>
      <c r="EQ89" s="68"/>
      <c r="ER89" s="68"/>
      <c r="ES89" s="68"/>
    </row>
    <row r="90" spans="1:149" ht="11.25" customHeight="1">
      <c r="A90" s="78" t="s">
        <v>330</v>
      </c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N90" s="78"/>
      <c r="AO90" s="78"/>
      <c r="AP90" s="78"/>
      <c r="AQ90" s="78"/>
      <c r="AR90" s="78"/>
      <c r="AS90" s="78"/>
      <c r="AT90" s="78"/>
      <c r="AU90" s="78"/>
      <c r="AV90" s="78"/>
      <c r="AW90" s="78"/>
      <c r="AX90" s="78"/>
      <c r="AY90" s="78"/>
      <c r="AZ90" s="78"/>
      <c r="BA90" s="78"/>
      <c r="BB90" s="78"/>
      <c r="BC90" s="78"/>
      <c r="BD90" s="78"/>
      <c r="BE90" s="78"/>
      <c r="BF90" s="78"/>
      <c r="BG90" s="78"/>
      <c r="BH90" s="78"/>
      <c r="BI90" s="78"/>
      <c r="BJ90" s="78"/>
      <c r="BK90" s="78"/>
      <c r="BL90" s="78"/>
      <c r="BM90" s="78"/>
      <c r="BN90" s="78"/>
      <c r="BO90" s="78"/>
      <c r="BP90" s="78"/>
      <c r="BQ90" s="78"/>
      <c r="BR90" s="78"/>
      <c r="BS90" s="78"/>
      <c r="BT90" s="78"/>
      <c r="BU90" s="78"/>
      <c r="BV90" s="78"/>
      <c r="BW90" s="78"/>
      <c r="BX90" s="67" t="s">
        <v>31</v>
      </c>
      <c r="BY90" s="67"/>
      <c r="BZ90" s="67"/>
      <c r="CA90" s="67"/>
      <c r="CB90" s="67"/>
      <c r="CC90" s="67"/>
      <c r="CD90" s="67"/>
      <c r="CE90" s="67"/>
      <c r="CF90" s="67" t="s">
        <v>141</v>
      </c>
      <c r="CG90" s="67"/>
      <c r="CH90" s="67"/>
      <c r="CI90" s="67"/>
      <c r="CJ90" s="67"/>
      <c r="CK90" s="67"/>
      <c r="CL90" s="67"/>
      <c r="CM90" s="67"/>
      <c r="CN90" s="67"/>
      <c r="CO90" s="67"/>
      <c r="CP90" s="67"/>
      <c r="CQ90" s="67"/>
      <c r="CR90" s="67"/>
      <c r="CS90" s="23" t="s">
        <v>331</v>
      </c>
      <c r="CT90" s="68">
        <f>DG90+DT90+EG90</f>
        <v>55523.62</v>
      </c>
      <c r="CU90" s="68"/>
      <c r="CV90" s="68"/>
      <c r="CW90" s="68"/>
      <c r="CX90" s="68"/>
      <c r="CY90" s="68"/>
      <c r="CZ90" s="68"/>
      <c r="DA90" s="68"/>
      <c r="DB90" s="68"/>
      <c r="DC90" s="68"/>
      <c r="DD90" s="68"/>
      <c r="DE90" s="68"/>
      <c r="DF90" s="68"/>
      <c r="DG90" s="68">
        <v>35531.72</v>
      </c>
      <c r="DH90" s="68"/>
      <c r="DI90" s="68"/>
      <c r="DJ90" s="68"/>
      <c r="DK90" s="68"/>
      <c r="DL90" s="68"/>
      <c r="DM90" s="68"/>
      <c r="DN90" s="68"/>
      <c r="DO90" s="68"/>
      <c r="DP90" s="68"/>
      <c r="DQ90" s="68"/>
      <c r="DR90" s="68"/>
      <c r="DS90" s="68"/>
      <c r="DT90" s="68">
        <v>0</v>
      </c>
      <c r="DU90" s="68"/>
      <c r="DV90" s="68"/>
      <c r="DW90" s="68"/>
      <c r="DX90" s="68"/>
      <c r="DY90" s="68"/>
      <c r="DZ90" s="68"/>
      <c r="EA90" s="68"/>
      <c r="EB90" s="68"/>
      <c r="EC90" s="68"/>
      <c r="ED90" s="68"/>
      <c r="EE90" s="68"/>
      <c r="EF90" s="68"/>
      <c r="EG90" s="68">
        <f>13991.9+6000</f>
        <v>19991.9</v>
      </c>
      <c r="EH90" s="68"/>
      <c r="EI90" s="68"/>
      <c r="EJ90" s="68"/>
      <c r="EK90" s="68"/>
      <c r="EL90" s="68"/>
      <c r="EM90" s="68"/>
      <c r="EN90" s="68"/>
      <c r="EO90" s="68"/>
      <c r="EP90" s="68"/>
      <c r="EQ90" s="68"/>
      <c r="ER90" s="68"/>
      <c r="ES90" s="68"/>
    </row>
    <row r="91" spans="1:149" ht="11.25" customHeight="1">
      <c r="A91" s="78" t="s">
        <v>289</v>
      </c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N91" s="78"/>
      <c r="AO91" s="78"/>
      <c r="AP91" s="78"/>
      <c r="AQ91" s="78"/>
      <c r="AR91" s="78"/>
      <c r="AS91" s="78"/>
      <c r="AT91" s="78"/>
      <c r="AU91" s="78"/>
      <c r="AV91" s="78"/>
      <c r="AW91" s="78"/>
      <c r="AX91" s="78"/>
      <c r="AY91" s="78"/>
      <c r="AZ91" s="78"/>
      <c r="BA91" s="78"/>
      <c r="BB91" s="78"/>
      <c r="BC91" s="78"/>
      <c r="BD91" s="78"/>
      <c r="BE91" s="78"/>
      <c r="BF91" s="78"/>
      <c r="BG91" s="78"/>
      <c r="BH91" s="78"/>
      <c r="BI91" s="78"/>
      <c r="BJ91" s="78"/>
      <c r="BK91" s="78"/>
      <c r="BL91" s="78"/>
      <c r="BM91" s="78"/>
      <c r="BN91" s="78"/>
      <c r="BO91" s="78"/>
      <c r="BP91" s="78"/>
      <c r="BQ91" s="78"/>
      <c r="BR91" s="78"/>
      <c r="BS91" s="78"/>
      <c r="BT91" s="78"/>
      <c r="BU91" s="78"/>
      <c r="BV91" s="78"/>
      <c r="BW91" s="78"/>
      <c r="BX91" s="67" t="s">
        <v>31</v>
      </c>
      <c r="BY91" s="67"/>
      <c r="BZ91" s="67"/>
      <c r="CA91" s="67"/>
      <c r="CB91" s="67"/>
      <c r="CC91" s="67"/>
      <c r="CD91" s="67"/>
      <c r="CE91" s="67"/>
      <c r="CF91" s="67" t="s">
        <v>141</v>
      </c>
      <c r="CG91" s="67"/>
      <c r="CH91" s="67"/>
      <c r="CI91" s="67"/>
      <c r="CJ91" s="67"/>
      <c r="CK91" s="67"/>
      <c r="CL91" s="67"/>
      <c r="CM91" s="67"/>
      <c r="CN91" s="67"/>
      <c r="CO91" s="67"/>
      <c r="CP91" s="67"/>
      <c r="CQ91" s="67"/>
      <c r="CR91" s="67"/>
      <c r="CS91" s="23" t="s">
        <v>276</v>
      </c>
      <c r="CT91" s="68">
        <f t="shared" si="1"/>
        <v>127542.07</v>
      </c>
      <c r="CU91" s="68"/>
      <c r="CV91" s="68"/>
      <c r="CW91" s="68"/>
      <c r="CX91" s="68"/>
      <c r="CY91" s="68"/>
      <c r="CZ91" s="68"/>
      <c r="DA91" s="68"/>
      <c r="DB91" s="68"/>
      <c r="DC91" s="68"/>
      <c r="DD91" s="68"/>
      <c r="DE91" s="68"/>
      <c r="DF91" s="68"/>
      <c r="DG91" s="68">
        <f>38709.75+446.07-1936.5</f>
        <v>37219.32</v>
      </c>
      <c r="DH91" s="68"/>
      <c r="DI91" s="68"/>
      <c r="DJ91" s="68"/>
      <c r="DK91" s="68"/>
      <c r="DL91" s="68"/>
      <c r="DM91" s="68"/>
      <c r="DN91" s="68"/>
      <c r="DO91" s="68"/>
      <c r="DP91" s="68"/>
      <c r="DQ91" s="68"/>
      <c r="DR91" s="68"/>
      <c r="DS91" s="68"/>
      <c r="DT91" s="68">
        <v>0</v>
      </c>
      <c r="DU91" s="68"/>
      <c r="DV91" s="68"/>
      <c r="DW91" s="68"/>
      <c r="DX91" s="68"/>
      <c r="DY91" s="68"/>
      <c r="DZ91" s="68"/>
      <c r="EA91" s="68"/>
      <c r="EB91" s="68"/>
      <c r="EC91" s="68"/>
      <c r="ED91" s="68"/>
      <c r="EE91" s="68"/>
      <c r="EF91" s="68"/>
      <c r="EG91" s="68">
        <v>90322.75</v>
      </c>
      <c r="EH91" s="68"/>
      <c r="EI91" s="68"/>
      <c r="EJ91" s="68"/>
      <c r="EK91" s="68"/>
      <c r="EL91" s="68"/>
      <c r="EM91" s="68"/>
      <c r="EN91" s="68"/>
      <c r="EO91" s="68"/>
      <c r="EP91" s="68"/>
      <c r="EQ91" s="68"/>
      <c r="ER91" s="68"/>
      <c r="ES91" s="68"/>
    </row>
    <row r="92" spans="1:149" ht="11.25" customHeight="1">
      <c r="A92" s="78" t="s">
        <v>290</v>
      </c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N92" s="78"/>
      <c r="AO92" s="78"/>
      <c r="AP92" s="78"/>
      <c r="AQ92" s="78"/>
      <c r="AR92" s="78"/>
      <c r="AS92" s="78"/>
      <c r="AT92" s="78"/>
      <c r="AU92" s="78"/>
      <c r="AV92" s="78"/>
      <c r="AW92" s="78"/>
      <c r="AX92" s="78"/>
      <c r="AY92" s="78"/>
      <c r="AZ92" s="78"/>
      <c r="BA92" s="78"/>
      <c r="BB92" s="78"/>
      <c r="BC92" s="78"/>
      <c r="BD92" s="78"/>
      <c r="BE92" s="78"/>
      <c r="BF92" s="78"/>
      <c r="BG92" s="78"/>
      <c r="BH92" s="78"/>
      <c r="BI92" s="78"/>
      <c r="BJ92" s="78"/>
      <c r="BK92" s="78"/>
      <c r="BL92" s="78"/>
      <c r="BM92" s="78"/>
      <c r="BN92" s="78"/>
      <c r="BO92" s="78"/>
      <c r="BP92" s="78"/>
      <c r="BQ92" s="78"/>
      <c r="BR92" s="78"/>
      <c r="BS92" s="78"/>
      <c r="BT92" s="78"/>
      <c r="BU92" s="78"/>
      <c r="BV92" s="78"/>
      <c r="BW92" s="78"/>
      <c r="BX92" s="67" t="s">
        <v>31</v>
      </c>
      <c r="BY92" s="67"/>
      <c r="BZ92" s="67"/>
      <c r="CA92" s="67"/>
      <c r="CB92" s="67"/>
      <c r="CC92" s="67"/>
      <c r="CD92" s="67"/>
      <c r="CE92" s="67"/>
      <c r="CF92" s="67" t="s">
        <v>141</v>
      </c>
      <c r="CG92" s="67"/>
      <c r="CH92" s="67"/>
      <c r="CI92" s="67"/>
      <c r="CJ92" s="67"/>
      <c r="CK92" s="67"/>
      <c r="CL92" s="67"/>
      <c r="CM92" s="67"/>
      <c r="CN92" s="67"/>
      <c r="CO92" s="67"/>
      <c r="CP92" s="67"/>
      <c r="CQ92" s="67"/>
      <c r="CR92" s="67"/>
      <c r="CS92" s="23" t="s">
        <v>277</v>
      </c>
      <c r="CT92" s="68">
        <f t="shared" si="1"/>
        <v>169936.5</v>
      </c>
      <c r="CU92" s="68"/>
      <c r="CV92" s="68"/>
      <c r="CW92" s="68"/>
      <c r="CX92" s="68"/>
      <c r="CY92" s="68"/>
      <c r="CZ92" s="68"/>
      <c r="DA92" s="68"/>
      <c r="DB92" s="68"/>
      <c r="DC92" s="68"/>
      <c r="DD92" s="68"/>
      <c r="DE92" s="68"/>
      <c r="DF92" s="68"/>
      <c r="DG92" s="68">
        <v>1936.5</v>
      </c>
      <c r="DH92" s="68"/>
      <c r="DI92" s="68"/>
      <c r="DJ92" s="68"/>
      <c r="DK92" s="68"/>
      <c r="DL92" s="68"/>
      <c r="DM92" s="68"/>
      <c r="DN92" s="68"/>
      <c r="DO92" s="68"/>
      <c r="DP92" s="68"/>
      <c r="DQ92" s="68"/>
      <c r="DR92" s="68"/>
      <c r="DS92" s="68"/>
      <c r="DT92" s="68">
        <v>0</v>
      </c>
      <c r="DU92" s="68"/>
      <c r="DV92" s="68"/>
      <c r="DW92" s="68"/>
      <c r="DX92" s="68"/>
      <c r="DY92" s="68"/>
      <c r="DZ92" s="68"/>
      <c r="EA92" s="68"/>
      <c r="EB92" s="68"/>
      <c r="EC92" s="68"/>
      <c r="ED92" s="68"/>
      <c r="EE92" s="68"/>
      <c r="EF92" s="68"/>
      <c r="EG92" s="68">
        <f>40087.61+20000+10000+97912.39</f>
        <v>168000</v>
      </c>
      <c r="EH92" s="68"/>
      <c r="EI92" s="68"/>
      <c r="EJ92" s="68"/>
      <c r="EK92" s="68"/>
      <c r="EL92" s="68"/>
      <c r="EM92" s="68"/>
      <c r="EN92" s="68"/>
      <c r="EO92" s="68"/>
      <c r="EP92" s="68"/>
      <c r="EQ92" s="68"/>
      <c r="ER92" s="68"/>
      <c r="ES92" s="68"/>
    </row>
    <row r="93" spans="1:149" ht="11.25" customHeight="1">
      <c r="A93" s="78" t="s">
        <v>291</v>
      </c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  <c r="AI93" s="78"/>
      <c r="AJ93" s="78"/>
      <c r="AK93" s="78"/>
      <c r="AL93" s="78"/>
      <c r="AM93" s="78"/>
      <c r="AN93" s="78"/>
      <c r="AO93" s="78"/>
      <c r="AP93" s="78"/>
      <c r="AQ93" s="78"/>
      <c r="AR93" s="78"/>
      <c r="AS93" s="78"/>
      <c r="AT93" s="78"/>
      <c r="AU93" s="78"/>
      <c r="AV93" s="78"/>
      <c r="AW93" s="78"/>
      <c r="AX93" s="78"/>
      <c r="AY93" s="78"/>
      <c r="AZ93" s="78"/>
      <c r="BA93" s="78"/>
      <c r="BB93" s="78"/>
      <c r="BC93" s="78"/>
      <c r="BD93" s="78"/>
      <c r="BE93" s="78"/>
      <c r="BF93" s="78"/>
      <c r="BG93" s="78"/>
      <c r="BH93" s="78"/>
      <c r="BI93" s="78"/>
      <c r="BJ93" s="78"/>
      <c r="BK93" s="78"/>
      <c r="BL93" s="78"/>
      <c r="BM93" s="78"/>
      <c r="BN93" s="78"/>
      <c r="BO93" s="78"/>
      <c r="BP93" s="78"/>
      <c r="BQ93" s="78"/>
      <c r="BR93" s="78"/>
      <c r="BS93" s="78"/>
      <c r="BT93" s="78"/>
      <c r="BU93" s="78"/>
      <c r="BV93" s="78"/>
      <c r="BW93" s="78"/>
      <c r="BX93" s="67" t="s">
        <v>31</v>
      </c>
      <c r="BY93" s="67"/>
      <c r="BZ93" s="67"/>
      <c r="CA93" s="67"/>
      <c r="CB93" s="67"/>
      <c r="CC93" s="67"/>
      <c r="CD93" s="67"/>
      <c r="CE93" s="67"/>
      <c r="CF93" s="67" t="s">
        <v>141</v>
      </c>
      <c r="CG93" s="67"/>
      <c r="CH93" s="67"/>
      <c r="CI93" s="67"/>
      <c r="CJ93" s="67"/>
      <c r="CK93" s="67"/>
      <c r="CL93" s="67"/>
      <c r="CM93" s="67"/>
      <c r="CN93" s="67"/>
      <c r="CO93" s="67"/>
      <c r="CP93" s="67"/>
      <c r="CQ93" s="67"/>
      <c r="CR93" s="67"/>
      <c r="CS93" s="23" t="s">
        <v>278</v>
      </c>
      <c r="CT93" s="68">
        <f t="shared" si="1"/>
        <v>2855952.2</v>
      </c>
      <c r="CU93" s="68"/>
      <c r="CV93" s="68"/>
      <c r="CW93" s="68"/>
      <c r="CX93" s="68"/>
      <c r="CY93" s="68"/>
      <c r="CZ93" s="68"/>
      <c r="DA93" s="68"/>
      <c r="DB93" s="68"/>
      <c r="DC93" s="68"/>
      <c r="DD93" s="68"/>
      <c r="DE93" s="68"/>
      <c r="DF93" s="68"/>
      <c r="DG93" s="68">
        <f>122799.56+2067095.24+153336-446.07+32994.23-298555</f>
        <v>2077223.96</v>
      </c>
      <c r="DH93" s="68"/>
      <c r="DI93" s="68"/>
      <c r="DJ93" s="68"/>
      <c r="DK93" s="68"/>
      <c r="DL93" s="68"/>
      <c r="DM93" s="68"/>
      <c r="DN93" s="68"/>
      <c r="DO93" s="68"/>
      <c r="DP93" s="68"/>
      <c r="DQ93" s="68"/>
      <c r="DR93" s="68"/>
      <c r="DS93" s="68"/>
      <c r="DT93" s="68">
        <v>0</v>
      </c>
      <c r="DU93" s="68"/>
      <c r="DV93" s="68"/>
      <c r="DW93" s="68"/>
      <c r="DX93" s="68"/>
      <c r="DY93" s="68"/>
      <c r="DZ93" s="68"/>
      <c r="EA93" s="68"/>
      <c r="EB93" s="68"/>
      <c r="EC93" s="68"/>
      <c r="ED93" s="68"/>
      <c r="EE93" s="68"/>
      <c r="EF93" s="68"/>
      <c r="EG93" s="68">
        <f>1191897.33-190857.83-2000-20311.26-100000-100000</f>
        <v>778728.2400000001</v>
      </c>
      <c r="EH93" s="68"/>
      <c r="EI93" s="68"/>
      <c r="EJ93" s="68"/>
      <c r="EK93" s="68"/>
      <c r="EL93" s="68"/>
      <c r="EM93" s="68"/>
      <c r="EN93" s="68"/>
      <c r="EO93" s="68"/>
      <c r="EP93" s="68"/>
      <c r="EQ93" s="68"/>
      <c r="ER93" s="68"/>
      <c r="ES93" s="68"/>
    </row>
    <row r="94" spans="1:149" ht="11.25" customHeight="1">
      <c r="A94" s="78" t="s">
        <v>313</v>
      </c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N94" s="78"/>
      <c r="AO94" s="78"/>
      <c r="AP94" s="78"/>
      <c r="AQ94" s="78"/>
      <c r="AR94" s="78"/>
      <c r="AS94" s="78"/>
      <c r="AT94" s="78"/>
      <c r="AU94" s="78"/>
      <c r="AV94" s="78"/>
      <c r="AW94" s="78"/>
      <c r="AX94" s="78"/>
      <c r="AY94" s="78"/>
      <c r="AZ94" s="78"/>
      <c r="BA94" s="78"/>
      <c r="BB94" s="78"/>
      <c r="BC94" s="78"/>
      <c r="BD94" s="78"/>
      <c r="BE94" s="78"/>
      <c r="BF94" s="78"/>
      <c r="BG94" s="78"/>
      <c r="BH94" s="78"/>
      <c r="BI94" s="78"/>
      <c r="BJ94" s="78"/>
      <c r="BK94" s="78"/>
      <c r="BL94" s="78"/>
      <c r="BM94" s="78"/>
      <c r="BN94" s="78"/>
      <c r="BO94" s="78"/>
      <c r="BP94" s="78"/>
      <c r="BQ94" s="78"/>
      <c r="BR94" s="78"/>
      <c r="BS94" s="78"/>
      <c r="BT94" s="78"/>
      <c r="BU94" s="78"/>
      <c r="BV94" s="78"/>
      <c r="BW94" s="78"/>
      <c r="BX94" s="67" t="s">
        <v>31</v>
      </c>
      <c r="BY94" s="67"/>
      <c r="BZ94" s="67"/>
      <c r="CA94" s="67"/>
      <c r="CB94" s="67"/>
      <c r="CC94" s="67"/>
      <c r="CD94" s="67"/>
      <c r="CE94" s="67"/>
      <c r="CF94" s="67" t="s">
        <v>141</v>
      </c>
      <c r="CG94" s="67"/>
      <c r="CH94" s="67"/>
      <c r="CI94" s="67"/>
      <c r="CJ94" s="67"/>
      <c r="CK94" s="67"/>
      <c r="CL94" s="67"/>
      <c r="CM94" s="67"/>
      <c r="CN94" s="67"/>
      <c r="CO94" s="67"/>
      <c r="CP94" s="67"/>
      <c r="CQ94" s="67"/>
      <c r="CR94" s="67"/>
      <c r="CS94" s="23" t="s">
        <v>310</v>
      </c>
      <c r="CT94" s="68">
        <f t="shared" si="1"/>
        <v>59355.99</v>
      </c>
      <c r="CU94" s="68"/>
      <c r="CV94" s="68"/>
      <c r="CW94" s="68"/>
      <c r="CX94" s="68"/>
      <c r="CY94" s="68"/>
      <c r="CZ94" s="68"/>
      <c r="DA94" s="68"/>
      <c r="DB94" s="68"/>
      <c r="DC94" s="68"/>
      <c r="DD94" s="68"/>
      <c r="DE94" s="68"/>
      <c r="DF94" s="68"/>
      <c r="DG94" s="68">
        <v>0</v>
      </c>
      <c r="DH94" s="68"/>
      <c r="DI94" s="68"/>
      <c r="DJ94" s="68"/>
      <c r="DK94" s="68"/>
      <c r="DL94" s="68"/>
      <c r="DM94" s="68"/>
      <c r="DN94" s="68"/>
      <c r="DO94" s="68"/>
      <c r="DP94" s="68"/>
      <c r="DQ94" s="68"/>
      <c r="DR94" s="68"/>
      <c r="DS94" s="68"/>
      <c r="DT94" s="68">
        <v>0</v>
      </c>
      <c r="DU94" s="68"/>
      <c r="DV94" s="68"/>
      <c r="DW94" s="68"/>
      <c r="DX94" s="68"/>
      <c r="DY94" s="68"/>
      <c r="DZ94" s="68"/>
      <c r="EA94" s="68"/>
      <c r="EB94" s="68"/>
      <c r="EC94" s="68"/>
      <c r="ED94" s="68"/>
      <c r="EE94" s="68"/>
      <c r="EF94" s="68"/>
      <c r="EG94" s="68">
        <v>59355.99</v>
      </c>
      <c r="EH94" s="68"/>
      <c r="EI94" s="68"/>
      <c r="EJ94" s="68"/>
      <c r="EK94" s="68"/>
      <c r="EL94" s="68"/>
      <c r="EM94" s="68"/>
      <c r="EN94" s="68"/>
      <c r="EO94" s="68"/>
      <c r="EP94" s="68"/>
      <c r="EQ94" s="68"/>
      <c r="ER94" s="68"/>
      <c r="ES94" s="68"/>
    </row>
    <row r="95" spans="1:149" s="26" customFormat="1" ht="11.25" customHeight="1">
      <c r="A95" s="124" t="s">
        <v>265</v>
      </c>
      <c r="B95" s="124"/>
      <c r="C95" s="124"/>
      <c r="D95" s="124"/>
      <c r="E95" s="124"/>
      <c r="F95" s="124"/>
      <c r="G95" s="124"/>
      <c r="H95" s="124"/>
      <c r="I95" s="124"/>
      <c r="J95" s="124"/>
      <c r="K95" s="124"/>
      <c r="L95" s="124"/>
      <c r="M95" s="124"/>
      <c r="N95" s="124"/>
      <c r="O95" s="124"/>
      <c r="P95" s="124"/>
      <c r="Q95" s="124"/>
      <c r="R95" s="124"/>
      <c r="S95" s="124"/>
      <c r="T95" s="124"/>
      <c r="U95" s="124"/>
      <c r="V95" s="124"/>
      <c r="W95" s="124"/>
      <c r="X95" s="124"/>
      <c r="Y95" s="124"/>
      <c r="Z95" s="124"/>
      <c r="AA95" s="124"/>
      <c r="AB95" s="124"/>
      <c r="AC95" s="124"/>
      <c r="AD95" s="124"/>
      <c r="AE95" s="124"/>
      <c r="AF95" s="124"/>
      <c r="AG95" s="124"/>
      <c r="AH95" s="124"/>
      <c r="AI95" s="124"/>
      <c r="AJ95" s="124"/>
      <c r="AK95" s="124"/>
      <c r="AL95" s="124"/>
      <c r="AM95" s="124"/>
      <c r="AN95" s="124"/>
      <c r="AO95" s="124"/>
      <c r="AP95" s="124"/>
      <c r="AQ95" s="124"/>
      <c r="AR95" s="124"/>
      <c r="AS95" s="124"/>
      <c r="AT95" s="124"/>
      <c r="AU95" s="124"/>
      <c r="AV95" s="124"/>
      <c r="AW95" s="124"/>
      <c r="AX95" s="124"/>
      <c r="AY95" s="124"/>
      <c r="AZ95" s="124"/>
      <c r="BA95" s="124"/>
      <c r="BB95" s="124"/>
      <c r="BC95" s="124"/>
      <c r="BD95" s="124"/>
      <c r="BE95" s="124"/>
      <c r="BF95" s="124"/>
      <c r="BG95" s="124"/>
      <c r="BH95" s="124"/>
      <c r="BI95" s="124"/>
      <c r="BJ95" s="124"/>
      <c r="BK95" s="124"/>
      <c r="BL95" s="124"/>
      <c r="BM95" s="124"/>
      <c r="BN95" s="124"/>
      <c r="BO95" s="124"/>
      <c r="BP95" s="124"/>
      <c r="BQ95" s="124"/>
      <c r="BR95" s="124"/>
      <c r="BS95" s="124"/>
      <c r="BT95" s="124"/>
      <c r="BU95" s="124"/>
      <c r="BV95" s="124"/>
      <c r="BW95" s="124"/>
      <c r="BX95" s="98" t="s">
        <v>31</v>
      </c>
      <c r="BY95" s="98"/>
      <c r="BZ95" s="98"/>
      <c r="CA95" s="98"/>
      <c r="CB95" s="98"/>
      <c r="CC95" s="98"/>
      <c r="CD95" s="98"/>
      <c r="CE95" s="98"/>
      <c r="CF95" s="98" t="s">
        <v>324</v>
      </c>
      <c r="CG95" s="98"/>
      <c r="CH95" s="98"/>
      <c r="CI95" s="98"/>
      <c r="CJ95" s="98"/>
      <c r="CK95" s="98"/>
      <c r="CL95" s="98"/>
      <c r="CM95" s="98"/>
      <c r="CN95" s="98"/>
      <c r="CO95" s="98"/>
      <c r="CP95" s="98"/>
      <c r="CQ95" s="98"/>
      <c r="CR95" s="98"/>
      <c r="CS95" s="28" t="s">
        <v>270</v>
      </c>
      <c r="CT95" s="89">
        <f>DG95+DT95+EG95</f>
        <v>5328018.62</v>
      </c>
      <c r="CU95" s="89"/>
      <c r="CV95" s="89"/>
      <c r="CW95" s="89"/>
      <c r="CX95" s="89"/>
      <c r="CY95" s="89"/>
      <c r="CZ95" s="89"/>
      <c r="DA95" s="89"/>
      <c r="DB95" s="89"/>
      <c r="DC95" s="89"/>
      <c r="DD95" s="89"/>
      <c r="DE95" s="89"/>
      <c r="DF95" s="89"/>
      <c r="DG95" s="89">
        <f>1245543.8+824109.7</f>
        <v>2069653.5</v>
      </c>
      <c r="DH95" s="89"/>
      <c r="DI95" s="89"/>
      <c r="DJ95" s="89"/>
      <c r="DK95" s="89"/>
      <c r="DL95" s="89"/>
      <c r="DM95" s="89"/>
      <c r="DN95" s="89"/>
      <c r="DO95" s="89"/>
      <c r="DP95" s="89"/>
      <c r="DQ95" s="89"/>
      <c r="DR95" s="89"/>
      <c r="DS95" s="89"/>
      <c r="DT95" s="89">
        <v>0</v>
      </c>
      <c r="DU95" s="89"/>
      <c r="DV95" s="89"/>
      <c r="DW95" s="89"/>
      <c r="DX95" s="89"/>
      <c r="DY95" s="89"/>
      <c r="DZ95" s="89"/>
      <c r="EA95" s="89"/>
      <c r="EB95" s="89"/>
      <c r="EC95" s="89"/>
      <c r="ED95" s="89"/>
      <c r="EE95" s="89"/>
      <c r="EF95" s="89"/>
      <c r="EG95" s="89">
        <v>3258365.12</v>
      </c>
      <c r="EH95" s="89"/>
      <c r="EI95" s="89"/>
      <c r="EJ95" s="89"/>
      <c r="EK95" s="89"/>
      <c r="EL95" s="89"/>
      <c r="EM95" s="89"/>
      <c r="EN95" s="89"/>
      <c r="EO95" s="89"/>
      <c r="EP95" s="89"/>
      <c r="EQ95" s="89"/>
      <c r="ER95" s="89"/>
      <c r="ES95" s="89"/>
    </row>
    <row r="96" spans="1:149" ht="11.25" customHeight="1">
      <c r="A96" s="78" t="s">
        <v>143</v>
      </c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79"/>
      <c r="AD96" s="79"/>
      <c r="AE96" s="79"/>
      <c r="AF96" s="79"/>
      <c r="AG96" s="79"/>
      <c r="AH96" s="79"/>
      <c r="AI96" s="79"/>
      <c r="AJ96" s="79"/>
      <c r="AK96" s="79"/>
      <c r="AL96" s="79"/>
      <c r="AM96" s="79"/>
      <c r="AN96" s="79"/>
      <c r="AO96" s="79"/>
      <c r="AP96" s="79"/>
      <c r="AQ96" s="79"/>
      <c r="AR96" s="79"/>
      <c r="AS96" s="79"/>
      <c r="AT96" s="79"/>
      <c r="AU96" s="79"/>
      <c r="AV96" s="79"/>
      <c r="AW96" s="79"/>
      <c r="AX96" s="79"/>
      <c r="AY96" s="79"/>
      <c r="AZ96" s="79"/>
      <c r="BA96" s="79"/>
      <c r="BB96" s="79"/>
      <c r="BC96" s="79"/>
      <c r="BD96" s="79"/>
      <c r="BE96" s="79"/>
      <c r="BF96" s="79"/>
      <c r="BG96" s="79"/>
      <c r="BH96" s="79"/>
      <c r="BI96" s="79"/>
      <c r="BJ96" s="79"/>
      <c r="BK96" s="79"/>
      <c r="BL96" s="79"/>
      <c r="BM96" s="79"/>
      <c r="BN96" s="79"/>
      <c r="BO96" s="79"/>
      <c r="BP96" s="79"/>
      <c r="BQ96" s="79"/>
      <c r="BR96" s="79"/>
      <c r="BS96" s="79"/>
      <c r="BT96" s="79"/>
      <c r="BU96" s="79"/>
      <c r="BV96" s="79"/>
      <c r="BW96" s="79"/>
      <c r="BX96" s="67" t="s">
        <v>144</v>
      </c>
      <c r="BY96" s="67"/>
      <c r="BZ96" s="67"/>
      <c r="CA96" s="67"/>
      <c r="CB96" s="67"/>
      <c r="CC96" s="67"/>
      <c r="CD96" s="67"/>
      <c r="CE96" s="67"/>
      <c r="CF96" s="67" t="s">
        <v>145</v>
      </c>
      <c r="CG96" s="67"/>
      <c r="CH96" s="67"/>
      <c r="CI96" s="67"/>
      <c r="CJ96" s="67"/>
      <c r="CK96" s="67"/>
      <c r="CL96" s="67"/>
      <c r="CM96" s="67"/>
      <c r="CN96" s="67"/>
      <c r="CO96" s="67"/>
      <c r="CP96" s="67"/>
      <c r="CQ96" s="67"/>
      <c r="CR96" s="67"/>
      <c r="CS96" s="23"/>
      <c r="CT96" s="68"/>
      <c r="CU96" s="68"/>
      <c r="CV96" s="68"/>
      <c r="CW96" s="68"/>
      <c r="CX96" s="68"/>
      <c r="CY96" s="68"/>
      <c r="CZ96" s="68"/>
      <c r="DA96" s="68"/>
      <c r="DB96" s="68"/>
      <c r="DC96" s="68"/>
      <c r="DD96" s="68"/>
      <c r="DE96" s="68"/>
      <c r="DF96" s="68"/>
      <c r="DG96" s="68"/>
      <c r="DH96" s="68"/>
      <c r="DI96" s="68"/>
      <c r="DJ96" s="68"/>
      <c r="DK96" s="68"/>
      <c r="DL96" s="68"/>
      <c r="DM96" s="68"/>
      <c r="DN96" s="68"/>
      <c r="DO96" s="68"/>
      <c r="DP96" s="68"/>
      <c r="DQ96" s="68"/>
      <c r="DR96" s="68"/>
      <c r="DS96" s="68"/>
      <c r="DT96" s="68"/>
      <c r="DU96" s="68"/>
      <c r="DV96" s="68"/>
      <c r="DW96" s="68"/>
      <c r="DX96" s="68"/>
      <c r="DY96" s="68"/>
      <c r="DZ96" s="68"/>
      <c r="EA96" s="68"/>
      <c r="EB96" s="68"/>
      <c r="EC96" s="68"/>
      <c r="ED96" s="68"/>
      <c r="EE96" s="68"/>
      <c r="EF96" s="68"/>
      <c r="EG96" s="68"/>
      <c r="EH96" s="68"/>
      <c r="EI96" s="68"/>
      <c r="EJ96" s="68"/>
      <c r="EK96" s="68"/>
      <c r="EL96" s="68"/>
      <c r="EM96" s="68"/>
      <c r="EN96" s="68"/>
      <c r="EO96" s="68"/>
      <c r="EP96" s="68"/>
      <c r="EQ96" s="68"/>
      <c r="ER96" s="68"/>
      <c r="ES96" s="68"/>
    </row>
    <row r="97" spans="1:149" ht="24" customHeight="1">
      <c r="A97" s="119" t="s">
        <v>146</v>
      </c>
      <c r="B97" s="120"/>
      <c r="C97" s="120"/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20"/>
      <c r="AM97" s="120"/>
      <c r="AN97" s="120"/>
      <c r="AO97" s="120"/>
      <c r="AP97" s="120"/>
      <c r="AQ97" s="120"/>
      <c r="AR97" s="120"/>
      <c r="AS97" s="120"/>
      <c r="AT97" s="120"/>
      <c r="AU97" s="120"/>
      <c r="AV97" s="120"/>
      <c r="AW97" s="120"/>
      <c r="AX97" s="120"/>
      <c r="AY97" s="120"/>
      <c r="AZ97" s="120"/>
      <c r="BA97" s="120"/>
      <c r="BB97" s="120"/>
      <c r="BC97" s="120"/>
      <c r="BD97" s="120"/>
      <c r="BE97" s="120"/>
      <c r="BF97" s="120"/>
      <c r="BG97" s="120"/>
      <c r="BH97" s="120"/>
      <c r="BI97" s="120"/>
      <c r="BJ97" s="120"/>
      <c r="BK97" s="120"/>
      <c r="BL97" s="120"/>
      <c r="BM97" s="120"/>
      <c r="BN97" s="120"/>
      <c r="BO97" s="120"/>
      <c r="BP97" s="120"/>
      <c r="BQ97" s="120"/>
      <c r="BR97" s="120"/>
      <c r="BS97" s="120"/>
      <c r="BT97" s="120"/>
      <c r="BU97" s="120"/>
      <c r="BV97" s="120"/>
      <c r="BW97" s="120"/>
      <c r="BX97" s="67" t="s">
        <v>147</v>
      </c>
      <c r="BY97" s="67"/>
      <c r="BZ97" s="67"/>
      <c r="CA97" s="67"/>
      <c r="CB97" s="67"/>
      <c r="CC97" s="67"/>
      <c r="CD97" s="67"/>
      <c r="CE97" s="67"/>
      <c r="CF97" s="67" t="s">
        <v>148</v>
      </c>
      <c r="CG97" s="67"/>
      <c r="CH97" s="67"/>
      <c r="CI97" s="67"/>
      <c r="CJ97" s="67"/>
      <c r="CK97" s="67"/>
      <c r="CL97" s="67"/>
      <c r="CM97" s="67"/>
      <c r="CN97" s="67"/>
      <c r="CO97" s="67"/>
      <c r="CP97" s="67"/>
      <c r="CQ97" s="67"/>
      <c r="CR97" s="67"/>
      <c r="CS97" s="23"/>
      <c r="CT97" s="68"/>
      <c r="CU97" s="68"/>
      <c r="CV97" s="68"/>
      <c r="CW97" s="68"/>
      <c r="CX97" s="68"/>
      <c r="CY97" s="68"/>
      <c r="CZ97" s="68"/>
      <c r="DA97" s="68"/>
      <c r="DB97" s="68"/>
      <c r="DC97" s="68"/>
      <c r="DD97" s="68"/>
      <c r="DE97" s="68"/>
      <c r="DF97" s="68"/>
      <c r="DG97" s="68"/>
      <c r="DH97" s="68"/>
      <c r="DI97" s="68"/>
      <c r="DJ97" s="68"/>
      <c r="DK97" s="68"/>
      <c r="DL97" s="68"/>
      <c r="DM97" s="68"/>
      <c r="DN97" s="68"/>
      <c r="DO97" s="68"/>
      <c r="DP97" s="68"/>
      <c r="DQ97" s="68"/>
      <c r="DR97" s="68"/>
      <c r="DS97" s="68"/>
      <c r="DT97" s="68"/>
      <c r="DU97" s="68"/>
      <c r="DV97" s="68"/>
      <c r="DW97" s="68"/>
      <c r="DX97" s="68"/>
      <c r="DY97" s="68"/>
      <c r="DZ97" s="68"/>
      <c r="EA97" s="68"/>
      <c r="EB97" s="68"/>
      <c r="EC97" s="68"/>
      <c r="ED97" s="68"/>
      <c r="EE97" s="68"/>
      <c r="EF97" s="68"/>
      <c r="EG97" s="68"/>
      <c r="EH97" s="68"/>
      <c r="EI97" s="68"/>
      <c r="EJ97" s="68"/>
      <c r="EK97" s="68"/>
      <c r="EL97" s="68"/>
      <c r="EM97" s="68"/>
      <c r="EN97" s="68"/>
      <c r="EO97" s="68"/>
      <c r="EP97" s="68"/>
      <c r="EQ97" s="68"/>
      <c r="ER97" s="68"/>
      <c r="ES97" s="68"/>
    </row>
    <row r="98" spans="1:149" ht="22.5" customHeight="1">
      <c r="A98" s="119" t="s">
        <v>149</v>
      </c>
      <c r="B98" s="120"/>
      <c r="C98" s="120"/>
      <c r="D98" s="120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20"/>
      <c r="AM98" s="120"/>
      <c r="AN98" s="120"/>
      <c r="AO98" s="120"/>
      <c r="AP98" s="120"/>
      <c r="AQ98" s="120"/>
      <c r="AR98" s="120"/>
      <c r="AS98" s="120"/>
      <c r="AT98" s="120"/>
      <c r="AU98" s="120"/>
      <c r="AV98" s="120"/>
      <c r="AW98" s="120"/>
      <c r="AX98" s="120"/>
      <c r="AY98" s="120"/>
      <c r="AZ98" s="120"/>
      <c r="BA98" s="120"/>
      <c r="BB98" s="120"/>
      <c r="BC98" s="120"/>
      <c r="BD98" s="120"/>
      <c r="BE98" s="120"/>
      <c r="BF98" s="120"/>
      <c r="BG98" s="120"/>
      <c r="BH98" s="120"/>
      <c r="BI98" s="120"/>
      <c r="BJ98" s="120"/>
      <c r="BK98" s="120"/>
      <c r="BL98" s="120"/>
      <c r="BM98" s="120"/>
      <c r="BN98" s="120"/>
      <c r="BO98" s="120"/>
      <c r="BP98" s="120"/>
      <c r="BQ98" s="120"/>
      <c r="BR98" s="120"/>
      <c r="BS98" s="120"/>
      <c r="BT98" s="120"/>
      <c r="BU98" s="120"/>
      <c r="BV98" s="120"/>
      <c r="BW98" s="120"/>
      <c r="BX98" s="67" t="s">
        <v>150</v>
      </c>
      <c r="BY98" s="67"/>
      <c r="BZ98" s="67"/>
      <c r="CA98" s="67"/>
      <c r="CB98" s="67"/>
      <c r="CC98" s="67"/>
      <c r="CD98" s="67"/>
      <c r="CE98" s="67"/>
      <c r="CF98" s="67" t="s">
        <v>151</v>
      </c>
      <c r="CG98" s="67"/>
      <c r="CH98" s="67"/>
      <c r="CI98" s="67"/>
      <c r="CJ98" s="67"/>
      <c r="CK98" s="67"/>
      <c r="CL98" s="67"/>
      <c r="CM98" s="67"/>
      <c r="CN98" s="67"/>
      <c r="CO98" s="67"/>
      <c r="CP98" s="67"/>
      <c r="CQ98" s="67"/>
      <c r="CR98" s="67"/>
      <c r="CS98" s="23"/>
      <c r="CT98" s="68"/>
      <c r="CU98" s="68"/>
      <c r="CV98" s="68"/>
      <c r="CW98" s="68"/>
      <c r="CX98" s="68"/>
      <c r="CY98" s="68"/>
      <c r="CZ98" s="68"/>
      <c r="DA98" s="68"/>
      <c r="DB98" s="68"/>
      <c r="DC98" s="68"/>
      <c r="DD98" s="68"/>
      <c r="DE98" s="68"/>
      <c r="DF98" s="68"/>
      <c r="DG98" s="68"/>
      <c r="DH98" s="68"/>
      <c r="DI98" s="68"/>
      <c r="DJ98" s="68"/>
      <c r="DK98" s="68"/>
      <c r="DL98" s="68"/>
      <c r="DM98" s="68"/>
      <c r="DN98" s="68"/>
      <c r="DO98" s="68"/>
      <c r="DP98" s="68"/>
      <c r="DQ98" s="68"/>
      <c r="DR98" s="68"/>
      <c r="DS98" s="68"/>
      <c r="DT98" s="68"/>
      <c r="DU98" s="68"/>
      <c r="DV98" s="68"/>
      <c r="DW98" s="68"/>
      <c r="DX98" s="68"/>
      <c r="DY98" s="68"/>
      <c r="DZ98" s="68"/>
      <c r="EA98" s="68"/>
      <c r="EB98" s="68"/>
      <c r="EC98" s="68"/>
      <c r="ED98" s="68"/>
      <c r="EE98" s="68"/>
      <c r="EF98" s="68"/>
      <c r="EG98" s="68"/>
      <c r="EH98" s="68"/>
      <c r="EI98" s="68"/>
      <c r="EJ98" s="68"/>
      <c r="EK98" s="68"/>
      <c r="EL98" s="68"/>
      <c r="EM98" s="68"/>
      <c r="EN98" s="68"/>
      <c r="EO98" s="68"/>
      <c r="EP98" s="68"/>
      <c r="EQ98" s="68"/>
      <c r="ER98" s="68"/>
      <c r="ES98" s="68"/>
    </row>
    <row r="99" spans="1:149" s="26" customFormat="1" ht="12.75" customHeight="1">
      <c r="A99" s="99" t="s">
        <v>238</v>
      </c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  <c r="AA99" s="99"/>
      <c r="AB99" s="99"/>
      <c r="AC99" s="99"/>
      <c r="AD99" s="99"/>
      <c r="AE99" s="99"/>
      <c r="AF99" s="99"/>
      <c r="AG99" s="99"/>
      <c r="AH99" s="99"/>
      <c r="AI99" s="99"/>
      <c r="AJ99" s="99"/>
      <c r="AK99" s="99"/>
      <c r="AL99" s="99"/>
      <c r="AM99" s="99"/>
      <c r="AN99" s="99"/>
      <c r="AO99" s="99"/>
      <c r="AP99" s="99"/>
      <c r="AQ99" s="99"/>
      <c r="AR99" s="99"/>
      <c r="AS99" s="99"/>
      <c r="AT99" s="99"/>
      <c r="AU99" s="99"/>
      <c r="AV99" s="99"/>
      <c r="AW99" s="99"/>
      <c r="AX99" s="99"/>
      <c r="AY99" s="99"/>
      <c r="AZ99" s="99"/>
      <c r="BA99" s="99"/>
      <c r="BB99" s="99"/>
      <c r="BC99" s="99"/>
      <c r="BD99" s="99"/>
      <c r="BE99" s="99"/>
      <c r="BF99" s="99"/>
      <c r="BG99" s="99"/>
      <c r="BH99" s="99"/>
      <c r="BI99" s="99"/>
      <c r="BJ99" s="99"/>
      <c r="BK99" s="99"/>
      <c r="BL99" s="99"/>
      <c r="BM99" s="99"/>
      <c r="BN99" s="99"/>
      <c r="BO99" s="99"/>
      <c r="BP99" s="99"/>
      <c r="BQ99" s="99"/>
      <c r="BR99" s="99"/>
      <c r="BS99" s="99"/>
      <c r="BT99" s="99"/>
      <c r="BU99" s="99"/>
      <c r="BV99" s="99"/>
      <c r="BW99" s="99"/>
      <c r="BX99" s="98" t="s">
        <v>152</v>
      </c>
      <c r="BY99" s="98"/>
      <c r="BZ99" s="98"/>
      <c r="CA99" s="98"/>
      <c r="CB99" s="98"/>
      <c r="CC99" s="98"/>
      <c r="CD99" s="98"/>
      <c r="CE99" s="98"/>
      <c r="CF99" s="98" t="s">
        <v>153</v>
      </c>
      <c r="CG99" s="98"/>
      <c r="CH99" s="98"/>
      <c r="CI99" s="98"/>
      <c r="CJ99" s="98"/>
      <c r="CK99" s="98"/>
      <c r="CL99" s="98"/>
      <c r="CM99" s="98"/>
      <c r="CN99" s="98"/>
      <c r="CO99" s="98"/>
      <c r="CP99" s="98"/>
      <c r="CQ99" s="98"/>
      <c r="CR99" s="98"/>
      <c r="CS99" s="28"/>
      <c r="CT99" s="89">
        <f>EG99</f>
        <v>-170391</v>
      </c>
      <c r="CU99" s="89"/>
      <c r="CV99" s="89"/>
      <c r="CW99" s="89"/>
      <c r="CX99" s="89"/>
      <c r="CY99" s="89"/>
      <c r="CZ99" s="89"/>
      <c r="DA99" s="89"/>
      <c r="DB99" s="89"/>
      <c r="DC99" s="89"/>
      <c r="DD99" s="89"/>
      <c r="DE99" s="89"/>
      <c r="DF99" s="89"/>
      <c r="DG99" s="89"/>
      <c r="DH99" s="89"/>
      <c r="DI99" s="89"/>
      <c r="DJ99" s="89"/>
      <c r="DK99" s="89"/>
      <c r="DL99" s="89"/>
      <c r="DM99" s="89"/>
      <c r="DN99" s="89"/>
      <c r="DO99" s="89"/>
      <c r="DP99" s="89"/>
      <c r="DQ99" s="89"/>
      <c r="DR99" s="89"/>
      <c r="DS99" s="89"/>
      <c r="DT99" s="89"/>
      <c r="DU99" s="89"/>
      <c r="DV99" s="89"/>
      <c r="DW99" s="89"/>
      <c r="DX99" s="89"/>
      <c r="DY99" s="89"/>
      <c r="DZ99" s="89"/>
      <c r="EA99" s="89"/>
      <c r="EB99" s="89"/>
      <c r="EC99" s="89"/>
      <c r="ED99" s="89"/>
      <c r="EE99" s="89"/>
      <c r="EF99" s="89"/>
      <c r="EG99" s="89">
        <f>EG102</f>
        <v>-170391</v>
      </c>
      <c r="EH99" s="89"/>
      <c r="EI99" s="89"/>
      <c r="EJ99" s="89"/>
      <c r="EK99" s="89"/>
      <c r="EL99" s="89"/>
      <c r="EM99" s="89"/>
      <c r="EN99" s="89"/>
      <c r="EO99" s="89"/>
      <c r="EP99" s="89"/>
      <c r="EQ99" s="89"/>
      <c r="ER99" s="89"/>
      <c r="ES99" s="89"/>
    </row>
    <row r="100" spans="1:149" ht="22.5" customHeight="1">
      <c r="A100" s="125" t="s">
        <v>239</v>
      </c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U100" s="102"/>
      <c r="V100" s="102"/>
      <c r="W100" s="102"/>
      <c r="X100" s="102"/>
      <c r="Y100" s="102"/>
      <c r="Z100" s="102"/>
      <c r="AA100" s="102"/>
      <c r="AB100" s="102"/>
      <c r="AC100" s="102"/>
      <c r="AD100" s="102"/>
      <c r="AE100" s="102"/>
      <c r="AF100" s="102"/>
      <c r="AG100" s="102"/>
      <c r="AH100" s="102"/>
      <c r="AI100" s="102"/>
      <c r="AJ100" s="102"/>
      <c r="AK100" s="102"/>
      <c r="AL100" s="102"/>
      <c r="AM100" s="102"/>
      <c r="AN100" s="102"/>
      <c r="AO100" s="102"/>
      <c r="AP100" s="102"/>
      <c r="AQ100" s="102"/>
      <c r="AR100" s="102"/>
      <c r="AS100" s="102"/>
      <c r="AT100" s="102"/>
      <c r="AU100" s="102"/>
      <c r="AV100" s="102"/>
      <c r="AW100" s="102"/>
      <c r="AX100" s="102"/>
      <c r="AY100" s="102"/>
      <c r="AZ100" s="102"/>
      <c r="BA100" s="102"/>
      <c r="BB100" s="102"/>
      <c r="BC100" s="102"/>
      <c r="BD100" s="102"/>
      <c r="BE100" s="102"/>
      <c r="BF100" s="102"/>
      <c r="BG100" s="102"/>
      <c r="BH100" s="102"/>
      <c r="BI100" s="102"/>
      <c r="BJ100" s="102"/>
      <c r="BK100" s="102"/>
      <c r="BL100" s="102"/>
      <c r="BM100" s="102"/>
      <c r="BN100" s="102"/>
      <c r="BO100" s="102"/>
      <c r="BP100" s="102"/>
      <c r="BQ100" s="102"/>
      <c r="BR100" s="102"/>
      <c r="BS100" s="102"/>
      <c r="BT100" s="102"/>
      <c r="BU100" s="102"/>
      <c r="BV100" s="102"/>
      <c r="BW100" s="102"/>
      <c r="BX100" s="67" t="s">
        <v>154</v>
      </c>
      <c r="BY100" s="67"/>
      <c r="BZ100" s="67"/>
      <c r="CA100" s="67"/>
      <c r="CB100" s="67"/>
      <c r="CC100" s="67"/>
      <c r="CD100" s="67"/>
      <c r="CE100" s="67"/>
      <c r="CF100" s="67"/>
      <c r="CG100" s="67"/>
      <c r="CH100" s="67"/>
      <c r="CI100" s="67"/>
      <c r="CJ100" s="67"/>
      <c r="CK100" s="67"/>
      <c r="CL100" s="67"/>
      <c r="CM100" s="67"/>
      <c r="CN100" s="67"/>
      <c r="CO100" s="67"/>
      <c r="CP100" s="67"/>
      <c r="CQ100" s="67"/>
      <c r="CR100" s="67"/>
      <c r="CS100" s="23"/>
      <c r="CT100" s="68"/>
      <c r="CU100" s="68"/>
      <c r="CV100" s="68"/>
      <c r="CW100" s="68"/>
      <c r="CX100" s="68"/>
      <c r="CY100" s="68"/>
      <c r="CZ100" s="68"/>
      <c r="DA100" s="68"/>
      <c r="DB100" s="68"/>
      <c r="DC100" s="68"/>
      <c r="DD100" s="68"/>
      <c r="DE100" s="68"/>
      <c r="DF100" s="68"/>
      <c r="DG100" s="68"/>
      <c r="DH100" s="68"/>
      <c r="DI100" s="68"/>
      <c r="DJ100" s="68"/>
      <c r="DK100" s="68"/>
      <c r="DL100" s="68"/>
      <c r="DM100" s="68"/>
      <c r="DN100" s="68"/>
      <c r="DO100" s="68"/>
      <c r="DP100" s="68"/>
      <c r="DQ100" s="68"/>
      <c r="DR100" s="68"/>
      <c r="DS100" s="68"/>
      <c r="DT100" s="68"/>
      <c r="DU100" s="68"/>
      <c r="DV100" s="68"/>
      <c r="DW100" s="68"/>
      <c r="DX100" s="68"/>
      <c r="DY100" s="68"/>
      <c r="DZ100" s="68"/>
      <c r="EA100" s="68"/>
      <c r="EB100" s="68"/>
      <c r="EC100" s="68"/>
      <c r="ED100" s="68"/>
      <c r="EE100" s="68"/>
      <c r="EF100" s="68"/>
      <c r="EG100" s="68"/>
      <c r="EH100" s="68"/>
      <c r="EI100" s="68"/>
      <c r="EJ100" s="68"/>
      <c r="EK100" s="68"/>
      <c r="EL100" s="68"/>
      <c r="EM100" s="68"/>
      <c r="EN100" s="68"/>
      <c r="EO100" s="68"/>
      <c r="EP100" s="68"/>
      <c r="EQ100" s="68"/>
      <c r="ER100" s="68"/>
      <c r="ES100" s="68"/>
    </row>
    <row r="101" spans="1:149" ht="12.75" customHeight="1">
      <c r="A101" s="125" t="s">
        <v>240</v>
      </c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2"/>
      <c r="U101" s="102"/>
      <c r="V101" s="102"/>
      <c r="W101" s="102"/>
      <c r="X101" s="102"/>
      <c r="Y101" s="102"/>
      <c r="Z101" s="102"/>
      <c r="AA101" s="102"/>
      <c r="AB101" s="102"/>
      <c r="AC101" s="102"/>
      <c r="AD101" s="102"/>
      <c r="AE101" s="102"/>
      <c r="AF101" s="102"/>
      <c r="AG101" s="102"/>
      <c r="AH101" s="102"/>
      <c r="AI101" s="102"/>
      <c r="AJ101" s="102"/>
      <c r="AK101" s="102"/>
      <c r="AL101" s="102"/>
      <c r="AM101" s="102"/>
      <c r="AN101" s="102"/>
      <c r="AO101" s="102"/>
      <c r="AP101" s="102"/>
      <c r="AQ101" s="102"/>
      <c r="AR101" s="102"/>
      <c r="AS101" s="102"/>
      <c r="AT101" s="102"/>
      <c r="AU101" s="102"/>
      <c r="AV101" s="102"/>
      <c r="AW101" s="102"/>
      <c r="AX101" s="102"/>
      <c r="AY101" s="102"/>
      <c r="AZ101" s="102"/>
      <c r="BA101" s="102"/>
      <c r="BB101" s="102"/>
      <c r="BC101" s="102"/>
      <c r="BD101" s="102"/>
      <c r="BE101" s="102"/>
      <c r="BF101" s="102"/>
      <c r="BG101" s="102"/>
      <c r="BH101" s="102"/>
      <c r="BI101" s="102"/>
      <c r="BJ101" s="102"/>
      <c r="BK101" s="102"/>
      <c r="BL101" s="102"/>
      <c r="BM101" s="102"/>
      <c r="BN101" s="102"/>
      <c r="BO101" s="102"/>
      <c r="BP101" s="102"/>
      <c r="BQ101" s="102"/>
      <c r="BR101" s="102"/>
      <c r="BS101" s="102"/>
      <c r="BT101" s="102"/>
      <c r="BU101" s="102"/>
      <c r="BV101" s="102"/>
      <c r="BW101" s="102"/>
      <c r="BX101" s="67" t="s">
        <v>155</v>
      </c>
      <c r="BY101" s="67"/>
      <c r="BZ101" s="67"/>
      <c r="CA101" s="67"/>
      <c r="CB101" s="67"/>
      <c r="CC101" s="67"/>
      <c r="CD101" s="67"/>
      <c r="CE101" s="67"/>
      <c r="CF101" s="67"/>
      <c r="CG101" s="67"/>
      <c r="CH101" s="67"/>
      <c r="CI101" s="67"/>
      <c r="CJ101" s="67"/>
      <c r="CK101" s="67"/>
      <c r="CL101" s="67"/>
      <c r="CM101" s="67"/>
      <c r="CN101" s="67"/>
      <c r="CO101" s="67"/>
      <c r="CP101" s="67"/>
      <c r="CQ101" s="67"/>
      <c r="CR101" s="67"/>
      <c r="CS101" s="23"/>
      <c r="CT101" s="68"/>
      <c r="CU101" s="68"/>
      <c r="CV101" s="68"/>
      <c r="CW101" s="68"/>
      <c r="CX101" s="68"/>
      <c r="CY101" s="68"/>
      <c r="CZ101" s="68"/>
      <c r="DA101" s="68"/>
      <c r="DB101" s="68"/>
      <c r="DC101" s="68"/>
      <c r="DD101" s="68"/>
      <c r="DE101" s="68"/>
      <c r="DF101" s="68"/>
      <c r="DG101" s="68"/>
      <c r="DH101" s="68"/>
      <c r="DI101" s="68"/>
      <c r="DJ101" s="68"/>
      <c r="DK101" s="68"/>
      <c r="DL101" s="68"/>
      <c r="DM101" s="68"/>
      <c r="DN101" s="68"/>
      <c r="DO101" s="68"/>
      <c r="DP101" s="68"/>
      <c r="DQ101" s="68"/>
      <c r="DR101" s="68"/>
      <c r="DS101" s="68"/>
      <c r="DT101" s="68"/>
      <c r="DU101" s="68"/>
      <c r="DV101" s="68"/>
      <c r="DW101" s="68"/>
      <c r="DX101" s="68"/>
      <c r="DY101" s="68"/>
      <c r="DZ101" s="68"/>
      <c r="EA101" s="68"/>
      <c r="EB101" s="68"/>
      <c r="EC101" s="68"/>
      <c r="ED101" s="68"/>
      <c r="EE101" s="68"/>
      <c r="EF101" s="68"/>
      <c r="EG101" s="68"/>
      <c r="EH101" s="68"/>
      <c r="EI101" s="68"/>
      <c r="EJ101" s="68"/>
      <c r="EK101" s="68"/>
      <c r="EL101" s="68"/>
      <c r="EM101" s="68"/>
      <c r="EN101" s="68"/>
      <c r="EO101" s="68"/>
      <c r="EP101" s="68"/>
      <c r="EQ101" s="68"/>
      <c r="ER101" s="68"/>
      <c r="ES101" s="68"/>
    </row>
    <row r="102" spans="1:149" ht="12.75" customHeight="1">
      <c r="A102" s="125" t="s">
        <v>241</v>
      </c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2"/>
      <c r="U102" s="102"/>
      <c r="V102" s="102"/>
      <c r="W102" s="102"/>
      <c r="X102" s="102"/>
      <c r="Y102" s="102"/>
      <c r="Z102" s="102"/>
      <c r="AA102" s="102"/>
      <c r="AB102" s="102"/>
      <c r="AC102" s="102"/>
      <c r="AD102" s="102"/>
      <c r="AE102" s="102"/>
      <c r="AF102" s="102"/>
      <c r="AG102" s="102"/>
      <c r="AH102" s="102"/>
      <c r="AI102" s="102"/>
      <c r="AJ102" s="102"/>
      <c r="AK102" s="102"/>
      <c r="AL102" s="102"/>
      <c r="AM102" s="102"/>
      <c r="AN102" s="102"/>
      <c r="AO102" s="102"/>
      <c r="AP102" s="102"/>
      <c r="AQ102" s="102"/>
      <c r="AR102" s="102"/>
      <c r="AS102" s="102"/>
      <c r="AT102" s="102"/>
      <c r="AU102" s="102"/>
      <c r="AV102" s="102"/>
      <c r="AW102" s="102"/>
      <c r="AX102" s="102"/>
      <c r="AY102" s="102"/>
      <c r="AZ102" s="102"/>
      <c r="BA102" s="102"/>
      <c r="BB102" s="102"/>
      <c r="BC102" s="102"/>
      <c r="BD102" s="102"/>
      <c r="BE102" s="102"/>
      <c r="BF102" s="102"/>
      <c r="BG102" s="102"/>
      <c r="BH102" s="102"/>
      <c r="BI102" s="102"/>
      <c r="BJ102" s="102"/>
      <c r="BK102" s="102"/>
      <c r="BL102" s="102"/>
      <c r="BM102" s="102"/>
      <c r="BN102" s="102"/>
      <c r="BO102" s="102"/>
      <c r="BP102" s="102"/>
      <c r="BQ102" s="102"/>
      <c r="BR102" s="102"/>
      <c r="BS102" s="102"/>
      <c r="BT102" s="102"/>
      <c r="BU102" s="102"/>
      <c r="BV102" s="102"/>
      <c r="BW102" s="102"/>
      <c r="BX102" s="67" t="s">
        <v>156</v>
      </c>
      <c r="BY102" s="67"/>
      <c r="BZ102" s="67"/>
      <c r="CA102" s="67"/>
      <c r="CB102" s="67"/>
      <c r="CC102" s="67"/>
      <c r="CD102" s="67"/>
      <c r="CE102" s="67"/>
      <c r="CF102" s="67" t="s">
        <v>300</v>
      </c>
      <c r="CG102" s="67"/>
      <c r="CH102" s="67"/>
      <c r="CI102" s="67"/>
      <c r="CJ102" s="67"/>
      <c r="CK102" s="67"/>
      <c r="CL102" s="67"/>
      <c r="CM102" s="67"/>
      <c r="CN102" s="67"/>
      <c r="CO102" s="67"/>
      <c r="CP102" s="67"/>
      <c r="CQ102" s="67"/>
      <c r="CR102" s="67"/>
      <c r="CS102" s="23" t="s">
        <v>301</v>
      </c>
      <c r="CT102" s="68">
        <f>EG102</f>
        <v>-170391</v>
      </c>
      <c r="CU102" s="68"/>
      <c r="CV102" s="68"/>
      <c r="CW102" s="68"/>
      <c r="CX102" s="68"/>
      <c r="CY102" s="68"/>
      <c r="CZ102" s="68"/>
      <c r="DA102" s="68"/>
      <c r="DB102" s="68"/>
      <c r="DC102" s="68"/>
      <c r="DD102" s="68"/>
      <c r="DE102" s="68"/>
      <c r="DF102" s="68"/>
      <c r="DG102" s="68"/>
      <c r="DH102" s="68"/>
      <c r="DI102" s="68"/>
      <c r="DJ102" s="68"/>
      <c r="DK102" s="68"/>
      <c r="DL102" s="68"/>
      <c r="DM102" s="68"/>
      <c r="DN102" s="68"/>
      <c r="DO102" s="68"/>
      <c r="DP102" s="68"/>
      <c r="DQ102" s="68"/>
      <c r="DR102" s="68"/>
      <c r="DS102" s="68"/>
      <c r="DT102" s="68"/>
      <c r="DU102" s="68"/>
      <c r="DV102" s="68"/>
      <c r="DW102" s="68"/>
      <c r="DX102" s="68"/>
      <c r="DY102" s="68"/>
      <c r="DZ102" s="68"/>
      <c r="EA102" s="68"/>
      <c r="EB102" s="68"/>
      <c r="EC102" s="68"/>
      <c r="ED102" s="68"/>
      <c r="EE102" s="68"/>
      <c r="EF102" s="68"/>
      <c r="EG102" s="68">
        <f>-56265+(-114126)</f>
        <v>-170391</v>
      </c>
      <c r="EH102" s="68"/>
      <c r="EI102" s="68"/>
      <c r="EJ102" s="68"/>
      <c r="EK102" s="68"/>
      <c r="EL102" s="68"/>
      <c r="EM102" s="68"/>
      <c r="EN102" s="68"/>
      <c r="EO102" s="68"/>
      <c r="EP102" s="68"/>
      <c r="EQ102" s="68"/>
      <c r="ER102" s="68"/>
      <c r="ES102" s="68"/>
    </row>
    <row r="103" spans="1:149" ht="12.75" customHeight="1">
      <c r="A103" s="99" t="s">
        <v>242</v>
      </c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  <c r="AA103" s="99"/>
      <c r="AB103" s="99"/>
      <c r="AC103" s="99"/>
      <c r="AD103" s="99"/>
      <c r="AE103" s="99"/>
      <c r="AF103" s="99"/>
      <c r="AG103" s="99"/>
      <c r="AH103" s="99"/>
      <c r="AI103" s="99"/>
      <c r="AJ103" s="99"/>
      <c r="AK103" s="99"/>
      <c r="AL103" s="99"/>
      <c r="AM103" s="99"/>
      <c r="AN103" s="99"/>
      <c r="AO103" s="99"/>
      <c r="AP103" s="99"/>
      <c r="AQ103" s="99"/>
      <c r="AR103" s="99"/>
      <c r="AS103" s="99"/>
      <c r="AT103" s="99"/>
      <c r="AU103" s="99"/>
      <c r="AV103" s="99"/>
      <c r="AW103" s="99"/>
      <c r="AX103" s="99"/>
      <c r="AY103" s="99"/>
      <c r="AZ103" s="99"/>
      <c r="BA103" s="99"/>
      <c r="BB103" s="99"/>
      <c r="BC103" s="99"/>
      <c r="BD103" s="99"/>
      <c r="BE103" s="99"/>
      <c r="BF103" s="99"/>
      <c r="BG103" s="99"/>
      <c r="BH103" s="99"/>
      <c r="BI103" s="99"/>
      <c r="BJ103" s="99"/>
      <c r="BK103" s="99"/>
      <c r="BL103" s="99"/>
      <c r="BM103" s="99"/>
      <c r="BN103" s="99"/>
      <c r="BO103" s="99"/>
      <c r="BP103" s="99"/>
      <c r="BQ103" s="99"/>
      <c r="BR103" s="99"/>
      <c r="BS103" s="99"/>
      <c r="BT103" s="99"/>
      <c r="BU103" s="99"/>
      <c r="BV103" s="99"/>
      <c r="BW103" s="99"/>
      <c r="BX103" s="98" t="s">
        <v>157</v>
      </c>
      <c r="BY103" s="98"/>
      <c r="BZ103" s="98"/>
      <c r="CA103" s="98"/>
      <c r="CB103" s="98"/>
      <c r="CC103" s="98"/>
      <c r="CD103" s="98"/>
      <c r="CE103" s="98"/>
      <c r="CF103" s="98" t="s">
        <v>31</v>
      </c>
      <c r="CG103" s="98"/>
      <c r="CH103" s="98"/>
      <c r="CI103" s="98"/>
      <c r="CJ103" s="98"/>
      <c r="CK103" s="98"/>
      <c r="CL103" s="98"/>
      <c r="CM103" s="98"/>
      <c r="CN103" s="98"/>
      <c r="CO103" s="98"/>
      <c r="CP103" s="98"/>
      <c r="CQ103" s="98"/>
      <c r="CR103" s="98"/>
      <c r="CS103" s="28"/>
      <c r="CT103" s="89">
        <f>DT985</f>
        <v>0</v>
      </c>
      <c r="CU103" s="89"/>
      <c r="CV103" s="89"/>
      <c r="CW103" s="89"/>
      <c r="CX103" s="89"/>
      <c r="CY103" s="89"/>
      <c r="CZ103" s="89"/>
      <c r="DA103" s="89"/>
      <c r="DB103" s="89"/>
      <c r="DC103" s="89"/>
      <c r="DD103" s="89"/>
      <c r="DE103" s="89"/>
      <c r="DF103" s="89"/>
      <c r="DG103" s="68">
        <v>0</v>
      </c>
      <c r="DH103" s="68"/>
      <c r="DI103" s="68"/>
      <c r="DJ103" s="68"/>
      <c r="DK103" s="68"/>
      <c r="DL103" s="68"/>
      <c r="DM103" s="68"/>
      <c r="DN103" s="68"/>
      <c r="DO103" s="68"/>
      <c r="DP103" s="68"/>
      <c r="DQ103" s="68"/>
      <c r="DR103" s="68"/>
      <c r="DS103" s="68"/>
      <c r="DT103" s="68">
        <v>0</v>
      </c>
      <c r="DU103" s="68"/>
      <c r="DV103" s="68"/>
      <c r="DW103" s="68"/>
      <c r="DX103" s="68"/>
      <c r="DY103" s="68"/>
      <c r="DZ103" s="68"/>
      <c r="EA103" s="68"/>
      <c r="EB103" s="68"/>
      <c r="EC103" s="68"/>
      <c r="ED103" s="68"/>
      <c r="EE103" s="68"/>
      <c r="EF103" s="68"/>
      <c r="EG103" s="89">
        <f>EG106</f>
        <v>0</v>
      </c>
      <c r="EH103" s="89"/>
      <c r="EI103" s="89"/>
      <c r="EJ103" s="89"/>
      <c r="EK103" s="89"/>
      <c r="EL103" s="89"/>
      <c r="EM103" s="89"/>
      <c r="EN103" s="89"/>
      <c r="EO103" s="89"/>
      <c r="EP103" s="89"/>
      <c r="EQ103" s="89"/>
      <c r="ER103" s="89"/>
      <c r="ES103" s="89"/>
    </row>
    <row r="104" spans="1:149" ht="22.5" customHeight="1">
      <c r="A104" s="125" t="s">
        <v>158</v>
      </c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2"/>
      <c r="U104" s="102"/>
      <c r="V104" s="102"/>
      <c r="W104" s="102"/>
      <c r="X104" s="102"/>
      <c r="Y104" s="102"/>
      <c r="Z104" s="102"/>
      <c r="AA104" s="102"/>
      <c r="AB104" s="102"/>
      <c r="AC104" s="102"/>
      <c r="AD104" s="102"/>
      <c r="AE104" s="102"/>
      <c r="AF104" s="102"/>
      <c r="AG104" s="102"/>
      <c r="AH104" s="102"/>
      <c r="AI104" s="102"/>
      <c r="AJ104" s="102"/>
      <c r="AK104" s="102"/>
      <c r="AL104" s="102"/>
      <c r="AM104" s="102"/>
      <c r="AN104" s="102"/>
      <c r="AO104" s="102"/>
      <c r="AP104" s="102"/>
      <c r="AQ104" s="102"/>
      <c r="AR104" s="102"/>
      <c r="AS104" s="102"/>
      <c r="AT104" s="102"/>
      <c r="AU104" s="102"/>
      <c r="AV104" s="102"/>
      <c r="AW104" s="102"/>
      <c r="AX104" s="102"/>
      <c r="AY104" s="102"/>
      <c r="AZ104" s="102"/>
      <c r="BA104" s="102"/>
      <c r="BB104" s="102"/>
      <c r="BC104" s="102"/>
      <c r="BD104" s="102"/>
      <c r="BE104" s="102"/>
      <c r="BF104" s="102"/>
      <c r="BG104" s="102"/>
      <c r="BH104" s="102"/>
      <c r="BI104" s="102"/>
      <c r="BJ104" s="102"/>
      <c r="BK104" s="102"/>
      <c r="BL104" s="102"/>
      <c r="BM104" s="102"/>
      <c r="BN104" s="102"/>
      <c r="BO104" s="102"/>
      <c r="BP104" s="102"/>
      <c r="BQ104" s="102"/>
      <c r="BR104" s="102"/>
      <c r="BS104" s="102"/>
      <c r="BT104" s="102"/>
      <c r="BU104" s="102"/>
      <c r="BV104" s="102"/>
      <c r="BW104" s="102"/>
      <c r="BX104" s="67" t="s">
        <v>159</v>
      </c>
      <c r="BY104" s="67"/>
      <c r="BZ104" s="67"/>
      <c r="CA104" s="67"/>
      <c r="CB104" s="67"/>
      <c r="CC104" s="67"/>
      <c r="CD104" s="67"/>
      <c r="CE104" s="67"/>
      <c r="CF104" s="67" t="s">
        <v>160</v>
      </c>
      <c r="CG104" s="67"/>
      <c r="CH104" s="67"/>
      <c r="CI104" s="67"/>
      <c r="CJ104" s="67"/>
      <c r="CK104" s="67"/>
      <c r="CL104" s="67"/>
      <c r="CM104" s="67"/>
      <c r="CN104" s="67"/>
      <c r="CO104" s="67"/>
      <c r="CP104" s="67"/>
      <c r="CQ104" s="67"/>
      <c r="CR104" s="67"/>
      <c r="CS104" s="23"/>
      <c r="CT104" s="68">
        <f>DG104</f>
        <v>0</v>
      </c>
      <c r="CU104" s="68"/>
      <c r="CV104" s="68"/>
      <c r="CW104" s="68"/>
      <c r="CX104" s="68"/>
      <c r="CY104" s="68"/>
      <c r="CZ104" s="68"/>
      <c r="DA104" s="68"/>
      <c r="DB104" s="68"/>
      <c r="DC104" s="68"/>
      <c r="DD104" s="68"/>
      <c r="DE104" s="68"/>
      <c r="DF104" s="68"/>
      <c r="DG104" s="68">
        <v>0</v>
      </c>
      <c r="DH104" s="68"/>
      <c r="DI104" s="68"/>
      <c r="DJ104" s="68"/>
      <c r="DK104" s="68"/>
      <c r="DL104" s="68"/>
      <c r="DM104" s="68"/>
      <c r="DN104" s="68"/>
      <c r="DO104" s="68"/>
      <c r="DP104" s="68"/>
      <c r="DQ104" s="68"/>
      <c r="DR104" s="68"/>
      <c r="DS104" s="68"/>
      <c r="DT104" s="68">
        <v>0</v>
      </c>
      <c r="DU104" s="68"/>
      <c r="DV104" s="68"/>
      <c r="DW104" s="68"/>
      <c r="DX104" s="68"/>
      <c r="DY104" s="68"/>
      <c r="DZ104" s="68"/>
      <c r="EA104" s="68"/>
      <c r="EB104" s="68"/>
      <c r="EC104" s="68"/>
      <c r="ED104" s="68"/>
      <c r="EE104" s="68"/>
      <c r="EF104" s="68"/>
      <c r="EG104" s="68"/>
      <c r="EH104" s="68"/>
      <c r="EI104" s="68"/>
      <c r="EJ104" s="68"/>
      <c r="EK104" s="68"/>
      <c r="EL104" s="68"/>
      <c r="EM104" s="68"/>
      <c r="EN104" s="68"/>
      <c r="EO104" s="68"/>
      <c r="EP104" s="68"/>
      <c r="EQ104" s="68"/>
      <c r="ER104" s="68"/>
      <c r="ES104" s="68"/>
    </row>
    <row r="105" spans="1:149" ht="3" customHeight="1" hidden="1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  <c r="BW105" s="25"/>
      <c r="BX105" s="25"/>
      <c r="BY105" s="25"/>
      <c r="BZ105" s="25"/>
      <c r="CA105" s="25"/>
      <c r="CB105" s="25"/>
      <c r="CC105" s="25"/>
      <c r="CD105" s="25"/>
      <c r="CE105" s="25"/>
      <c r="CF105" s="25"/>
      <c r="CG105" s="25"/>
      <c r="CH105" s="25"/>
      <c r="CI105" s="25"/>
      <c r="CJ105" s="25"/>
      <c r="CK105" s="25"/>
      <c r="CL105" s="25"/>
      <c r="CM105" s="25"/>
      <c r="CN105" s="25"/>
      <c r="CO105" s="25"/>
      <c r="CP105" s="25"/>
      <c r="CQ105" s="25"/>
      <c r="CR105" s="25"/>
      <c r="CS105" s="25"/>
      <c r="CT105" s="25"/>
      <c r="CU105" s="25"/>
      <c r="CV105" s="25"/>
      <c r="CW105" s="25"/>
      <c r="CX105" s="25"/>
      <c r="CY105" s="25"/>
      <c r="CZ105" s="25"/>
      <c r="DA105" s="25"/>
      <c r="DB105" s="25"/>
      <c r="DC105" s="25"/>
      <c r="DD105" s="25"/>
      <c r="DE105" s="25"/>
      <c r="DF105" s="25"/>
      <c r="DG105" s="25"/>
      <c r="DH105" s="25"/>
      <c r="DI105" s="25"/>
      <c r="DJ105" s="25"/>
      <c r="DK105" s="25"/>
      <c r="DL105" s="25"/>
      <c r="DM105" s="25"/>
      <c r="DN105" s="25"/>
      <c r="DO105" s="25"/>
      <c r="DP105" s="25"/>
      <c r="DQ105" s="25"/>
      <c r="DR105" s="25"/>
      <c r="DS105" s="25"/>
      <c r="DT105" s="25"/>
      <c r="DU105" s="25"/>
      <c r="DV105" s="25"/>
      <c r="DW105" s="25"/>
      <c r="DX105" s="25"/>
      <c r="DY105" s="25"/>
      <c r="DZ105" s="25"/>
      <c r="EA105" s="25"/>
      <c r="EB105" s="25"/>
      <c r="EC105" s="25"/>
      <c r="ED105" s="25"/>
      <c r="EE105" s="25"/>
      <c r="EF105" s="25"/>
      <c r="EG105" s="25"/>
      <c r="EH105" s="25"/>
      <c r="EI105" s="25"/>
      <c r="EJ105" s="25"/>
      <c r="EK105" s="25"/>
      <c r="EL105" s="25"/>
      <c r="EM105" s="25"/>
      <c r="EN105" s="25"/>
      <c r="EO105" s="25"/>
      <c r="EP105" s="25"/>
      <c r="EQ105" s="25"/>
      <c r="ER105" s="25"/>
      <c r="ES105" s="25"/>
    </row>
    <row r="106" spans="1:149" ht="20.25" customHeight="1">
      <c r="A106" s="125" t="s">
        <v>314</v>
      </c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2"/>
      <c r="U106" s="102"/>
      <c r="V106" s="102"/>
      <c r="W106" s="102"/>
      <c r="X106" s="102"/>
      <c r="Y106" s="102"/>
      <c r="Z106" s="102"/>
      <c r="AA106" s="102"/>
      <c r="AB106" s="102"/>
      <c r="AC106" s="102"/>
      <c r="AD106" s="102"/>
      <c r="AE106" s="102"/>
      <c r="AF106" s="102"/>
      <c r="AG106" s="102"/>
      <c r="AH106" s="102"/>
      <c r="AI106" s="102"/>
      <c r="AJ106" s="102"/>
      <c r="AK106" s="102"/>
      <c r="AL106" s="102"/>
      <c r="AM106" s="102"/>
      <c r="AN106" s="102"/>
      <c r="AO106" s="102"/>
      <c r="AP106" s="102"/>
      <c r="AQ106" s="102"/>
      <c r="AR106" s="102"/>
      <c r="AS106" s="102"/>
      <c r="AT106" s="102"/>
      <c r="AU106" s="102"/>
      <c r="AV106" s="102"/>
      <c r="AW106" s="102"/>
      <c r="AX106" s="102"/>
      <c r="AY106" s="102"/>
      <c r="AZ106" s="102"/>
      <c r="BA106" s="102"/>
      <c r="BB106" s="102"/>
      <c r="BC106" s="102"/>
      <c r="BD106" s="102"/>
      <c r="BE106" s="102"/>
      <c r="BF106" s="102"/>
      <c r="BG106" s="102"/>
      <c r="BH106" s="102"/>
      <c r="BI106" s="102"/>
      <c r="BJ106" s="102"/>
      <c r="BK106" s="102"/>
      <c r="BL106" s="102"/>
      <c r="BM106" s="102"/>
      <c r="BN106" s="102"/>
      <c r="BO106" s="102"/>
      <c r="BP106" s="102"/>
      <c r="BQ106" s="102"/>
      <c r="BR106" s="102"/>
      <c r="BS106" s="102"/>
      <c r="BT106" s="102"/>
      <c r="BU106" s="102"/>
      <c r="BV106" s="102"/>
      <c r="BW106" s="102"/>
      <c r="BX106" s="72">
        <v>4050</v>
      </c>
      <c r="BY106" s="73"/>
      <c r="BZ106" s="73"/>
      <c r="CA106" s="73"/>
      <c r="CB106" s="73"/>
      <c r="CC106" s="73"/>
      <c r="CD106" s="73"/>
      <c r="CE106" s="74"/>
      <c r="CF106" s="72">
        <v>540</v>
      </c>
      <c r="CG106" s="73"/>
      <c r="CH106" s="73"/>
      <c r="CI106" s="73"/>
      <c r="CJ106" s="73"/>
      <c r="CK106" s="73"/>
      <c r="CL106" s="73"/>
      <c r="CM106" s="73"/>
      <c r="CN106" s="73"/>
      <c r="CO106" s="73"/>
      <c r="CP106" s="73"/>
      <c r="CQ106" s="73"/>
      <c r="CR106" s="74"/>
      <c r="CS106" s="42"/>
      <c r="CT106" s="86">
        <f>EG106</f>
        <v>0</v>
      </c>
      <c r="CU106" s="73"/>
      <c r="CV106" s="73"/>
      <c r="CW106" s="73"/>
      <c r="CX106" s="73"/>
      <c r="CY106" s="73"/>
      <c r="CZ106" s="73"/>
      <c r="DA106" s="73"/>
      <c r="DB106" s="73"/>
      <c r="DC106" s="73"/>
      <c r="DD106" s="73"/>
      <c r="DE106" s="74"/>
      <c r="DF106" s="25"/>
      <c r="DG106" s="86">
        <v>0</v>
      </c>
      <c r="DH106" s="87"/>
      <c r="DI106" s="87"/>
      <c r="DJ106" s="87"/>
      <c r="DK106" s="87"/>
      <c r="DL106" s="87"/>
      <c r="DM106" s="87"/>
      <c r="DN106" s="87"/>
      <c r="DO106" s="87"/>
      <c r="DP106" s="87"/>
      <c r="DQ106" s="87"/>
      <c r="DR106" s="87"/>
      <c r="DS106" s="88"/>
      <c r="DT106" s="86">
        <v>0</v>
      </c>
      <c r="DU106" s="87"/>
      <c r="DV106" s="87"/>
      <c r="DW106" s="87"/>
      <c r="DX106" s="87"/>
      <c r="DY106" s="87"/>
      <c r="DZ106" s="87"/>
      <c r="EA106" s="87"/>
      <c r="EB106" s="87"/>
      <c r="EC106" s="87"/>
      <c r="ED106" s="87"/>
      <c r="EE106" s="87"/>
      <c r="EF106" s="88"/>
      <c r="EG106" s="86">
        <v>0</v>
      </c>
      <c r="EH106" s="87"/>
      <c r="EI106" s="87"/>
      <c r="EJ106" s="87"/>
      <c r="EK106" s="87"/>
      <c r="EL106" s="87"/>
      <c r="EM106" s="87"/>
      <c r="EN106" s="87"/>
      <c r="EO106" s="87"/>
      <c r="EP106" s="87"/>
      <c r="EQ106" s="87"/>
      <c r="ER106" s="87"/>
      <c r="ES106" s="88"/>
    </row>
    <row r="107" spans="1:149" s="47" customFormat="1" ht="20.25" customHeight="1">
      <c r="A107" s="43" t="s">
        <v>243</v>
      </c>
      <c r="B107" s="44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  <c r="BL107" s="45"/>
      <c r="BM107" s="45"/>
      <c r="BN107" s="45"/>
      <c r="BO107" s="45"/>
      <c r="BP107" s="45"/>
      <c r="BQ107" s="45"/>
      <c r="BR107" s="45"/>
      <c r="BS107" s="45"/>
      <c r="BT107" s="45"/>
      <c r="BU107" s="45"/>
      <c r="BV107" s="45"/>
      <c r="BW107" s="46"/>
      <c r="BX107" s="126"/>
      <c r="BY107" s="127"/>
      <c r="BZ107" s="127"/>
      <c r="CA107" s="127"/>
      <c r="CB107" s="127"/>
      <c r="CC107" s="127"/>
      <c r="CD107" s="127"/>
      <c r="CE107" s="128"/>
      <c r="CF107" s="126"/>
      <c r="CG107" s="127"/>
      <c r="CH107" s="127"/>
      <c r="CI107" s="127"/>
      <c r="CJ107" s="127"/>
      <c r="CK107" s="127"/>
      <c r="CL107" s="127"/>
      <c r="CM107" s="127"/>
      <c r="CN107" s="127"/>
      <c r="CO107" s="127"/>
      <c r="CP107" s="127"/>
      <c r="CQ107" s="127"/>
      <c r="CR107" s="128"/>
      <c r="CS107" s="43"/>
      <c r="CT107" s="126"/>
      <c r="CU107" s="127"/>
      <c r="CV107" s="127"/>
      <c r="CW107" s="127"/>
      <c r="CX107" s="127"/>
      <c r="CY107" s="127"/>
      <c r="CZ107" s="127"/>
      <c r="DA107" s="127"/>
      <c r="DB107" s="127"/>
      <c r="DC107" s="127"/>
      <c r="DD107" s="127"/>
      <c r="DE107" s="128"/>
      <c r="DF107" s="43"/>
      <c r="DG107" s="126"/>
      <c r="DH107" s="127"/>
      <c r="DI107" s="127"/>
      <c r="DJ107" s="127"/>
      <c r="DK107" s="127"/>
      <c r="DL107" s="127"/>
      <c r="DM107" s="127"/>
      <c r="DN107" s="127"/>
      <c r="DO107" s="127"/>
      <c r="DP107" s="127"/>
      <c r="DQ107" s="127"/>
      <c r="DR107" s="127"/>
      <c r="DS107" s="128"/>
      <c r="DT107" s="126"/>
      <c r="DU107" s="127"/>
      <c r="DV107" s="127"/>
      <c r="DW107" s="127"/>
      <c r="DX107" s="127"/>
      <c r="DY107" s="127"/>
      <c r="DZ107" s="127"/>
      <c r="EA107" s="127"/>
      <c r="EB107" s="127"/>
      <c r="EC107" s="127"/>
      <c r="ED107" s="127"/>
      <c r="EE107" s="127"/>
      <c r="EF107" s="128"/>
      <c r="EG107" s="126"/>
      <c r="EH107" s="127"/>
      <c r="EI107" s="127"/>
      <c r="EJ107" s="127"/>
      <c r="EK107" s="127"/>
      <c r="EL107" s="127"/>
      <c r="EM107" s="127"/>
      <c r="EN107" s="127"/>
      <c r="EO107" s="127"/>
      <c r="EP107" s="127"/>
      <c r="EQ107" s="127"/>
      <c r="ER107" s="127"/>
      <c r="ES107" s="128"/>
    </row>
  </sheetData>
  <sheetProtection/>
  <mergeCells count="711">
    <mergeCell ref="EG106:ES106"/>
    <mergeCell ref="BX107:CE107"/>
    <mergeCell ref="CF107:CR107"/>
    <mergeCell ref="CT107:DE107"/>
    <mergeCell ref="DG107:DS107"/>
    <mergeCell ref="DT107:EF107"/>
    <mergeCell ref="EG107:ES107"/>
    <mergeCell ref="A106:BW106"/>
    <mergeCell ref="BX106:CE106"/>
    <mergeCell ref="CF106:CR106"/>
    <mergeCell ref="CT106:DE106"/>
    <mergeCell ref="DG106:DS106"/>
    <mergeCell ref="DT106:EF106"/>
    <mergeCell ref="EG103:ES103"/>
    <mergeCell ref="A104:BW104"/>
    <mergeCell ref="BX104:CE104"/>
    <mergeCell ref="CF104:CR104"/>
    <mergeCell ref="CT104:DF104"/>
    <mergeCell ref="DG104:DS104"/>
    <mergeCell ref="DT104:EF104"/>
    <mergeCell ref="EG104:ES104"/>
    <mergeCell ref="A103:BW103"/>
    <mergeCell ref="BX103:CE103"/>
    <mergeCell ref="CF103:CR103"/>
    <mergeCell ref="CT103:DF103"/>
    <mergeCell ref="DG103:DS103"/>
    <mergeCell ref="DT103:EF103"/>
    <mergeCell ref="EG101:ES101"/>
    <mergeCell ref="A102:BW102"/>
    <mergeCell ref="BX102:CE102"/>
    <mergeCell ref="CF102:CR102"/>
    <mergeCell ref="CT102:DF102"/>
    <mergeCell ref="DG102:DS102"/>
    <mergeCell ref="DT102:EF102"/>
    <mergeCell ref="EG102:ES102"/>
    <mergeCell ref="A101:BW101"/>
    <mergeCell ref="BX101:CE101"/>
    <mergeCell ref="CF101:CR101"/>
    <mergeCell ref="CT101:DF101"/>
    <mergeCell ref="DG101:DS101"/>
    <mergeCell ref="DT101:EF101"/>
    <mergeCell ref="EG99:ES99"/>
    <mergeCell ref="A100:BW100"/>
    <mergeCell ref="BX100:CE100"/>
    <mergeCell ref="CF100:CR100"/>
    <mergeCell ref="CT100:DF100"/>
    <mergeCell ref="DG100:DS100"/>
    <mergeCell ref="DT100:EF100"/>
    <mergeCell ref="EG100:ES100"/>
    <mergeCell ref="A99:BW99"/>
    <mergeCell ref="BX99:CE99"/>
    <mergeCell ref="CF99:CR99"/>
    <mergeCell ref="CT99:DF99"/>
    <mergeCell ref="DG99:DS99"/>
    <mergeCell ref="DT99:EF99"/>
    <mergeCell ref="EG97:ES97"/>
    <mergeCell ref="A98:BW98"/>
    <mergeCell ref="BX98:CE98"/>
    <mergeCell ref="CF98:CR98"/>
    <mergeCell ref="CT98:DF98"/>
    <mergeCell ref="DG98:DS98"/>
    <mergeCell ref="DT98:EF98"/>
    <mergeCell ref="EG98:ES98"/>
    <mergeCell ref="A97:BW97"/>
    <mergeCell ref="BX97:CE97"/>
    <mergeCell ref="CF97:CR97"/>
    <mergeCell ref="CT97:DF97"/>
    <mergeCell ref="DG97:DS97"/>
    <mergeCell ref="DT97:EF97"/>
    <mergeCell ref="EG95:ES95"/>
    <mergeCell ref="A96:BW96"/>
    <mergeCell ref="BX96:CE96"/>
    <mergeCell ref="CF96:CR96"/>
    <mergeCell ref="CT96:DF96"/>
    <mergeCell ref="DG96:DS96"/>
    <mergeCell ref="DT96:EF96"/>
    <mergeCell ref="EG96:ES96"/>
    <mergeCell ref="A95:BW95"/>
    <mergeCell ref="BX95:CE95"/>
    <mergeCell ref="CF95:CR95"/>
    <mergeCell ref="CT95:DF95"/>
    <mergeCell ref="DG95:DS95"/>
    <mergeCell ref="DT95:EF95"/>
    <mergeCell ref="EG93:ES93"/>
    <mergeCell ref="A94:BW94"/>
    <mergeCell ref="BX94:CE94"/>
    <mergeCell ref="CF94:CR94"/>
    <mergeCell ref="CT94:DF94"/>
    <mergeCell ref="DG94:DS94"/>
    <mergeCell ref="DT94:EF94"/>
    <mergeCell ref="EG94:ES94"/>
    <mergeCell ref="A93:BW93"/>
    <mergeCell ref="BX93:CE93"/>
    <mergeCell ref="CF93:CR93"/>
    <mergeCell ref="CT93:DF93"/>
    <mergeCell ref="DG93:DS93"/>
    <mergeCell ref="DT93:EF93"/>
    <mergeCell ref="EG91:ES91"/>
    <mergeCell ref="A92:BW92"/>
    <mergeCell ref="BX92:CE92"/>
    <mergeCell ref="CF92:CR92"/>
    <mergeCell ref="CT92:DF92"/>
    <mergeCell ref="DG92:DS92"/>
    <mergeCell ref="DT92:EF92"/>
    <mergeCell ref="EG92:ES92"/>
    <mergeCell ref="A91:BW91"/>
    <mergeCell ref="BX91:CE91"/>
    <mergeCell ref="CF91:CR91"/>
    <mergeCell ref="CT91:DF91"/>
    <mergeCell ref="DG91:DS91"/>
    <mergeCell ref="DT91:EF91"/>
    <mergeCell ref="EG89:ES89"/>
    <mergeCell ref="A90:BW90"/>
    <mergeCell ref="BX90:CE90"/>
    <mergeCell ref="CF90:CR90"/>
    <mergeCell ref="CT90:DF90"/>
    <mergeCell ref="DG90:DS90"/>
    <mergeCell ref="DT90:EF90"/>
    <mergeCell ref="EG90:ES90"/>
    <mergeCell ref="A89:BW89"/>
    <mergeCell ref="BX89:CE89"/>
    <mergeCell ref="CF89:CR89"/>
    <mergeCell ref="CT89:DF89"/>
    <mergeCell ref="DG89:DS89"/>
    <mergeCell ref="DT89:EF89"/>
    <mergeCell ref="EG87:ES87"/>
    <mergeCell ref="A88:BW88"/>
    <mergeCell ref="BX88:CE88"/>
    <mergeCell ref="CF88:CR88"/>
    <mergeCell ref="CT88:DF88"/>
    <mergeCell ref="DG88:DS88"/>
    <mergeCell ref="DT88:EF88"/>
    <mergeCell ref="EG88:ES88"/>
    <mergeCell ref="A87:BW87"/>
    <mergeCell ref="BX87:CE87"/>
    <mergeCell ref="CF87:CR87"/>
    <mergeCell ref="CT87:DF87"/>
    <mergeCell ref="DG87:DS87"/>
    <mergeCell ref="DT87:EF87"/>
    <mergeCell ref="EG85:ES85"/>
    <mergeCell ref="A86:BW86"/>
    <mergeCell ref="BX86:CE86"/>
    <mergeCell ref="CF86:CR86"/>
    <mergeCell ref="CT86:DF86"/>
    <mergeCell ref="DG86:DS86"/>
    <mergeCell ref="DT86:EF86"/>
    <mergeCell ref="EG86:ES86"/>
    <mergeCell ref="A85:BW85"/>
    <mergeCell ref="BX85:CE85"/>
    <mergeCell ref="CF85:CR85"/>
    <mergeCell ref="CT85:DF85"/>
    <mergeCell ref="DG85:DS85"/>
    <mergeCell ref="DT85:EF85"/>
    <mergeCell ref="EG83:ES83"/>
    <mergeCell ref="A84:BW84"/>
    <mergeCell ref="BX84:CE84"/>
    <mergeCell ref="CF84:CR84"/>
    <mergeCell ref="CT84:DF84"/>
    <mergeCell ref="DG84:DS84"/>
    <mergeCell ref="DT84:EF84"/>
    <mergeCell ref="EG84:ES84"/>
    <mergeCell ref="A83:BW83"/>
    <mergeCell ref="BX83:CE83"/>
    <mergeCell ref="CF83:CR83"/>
    <mergeCell ref="CT83:DF83"/>
    <mergeCell ref="DG83:DS83"/>
    <mergeCell ref="DT83:EF83"/>
    <mergeCell ref="EG81:ES81"/>
    <mergeCell ref="A82:BW82"/>
    <mergeCell ref="BX82:CE82"/>
    <mergeCell ref="CF82:CR82"/>
    <mergeCell ref="CT82:DF82"/>
    <mergeCell ref="DG82:DS82"/>
    <mergeCell ref="DT82:EF82"/>
    <mergeCell ref="EG82:ES82"/>
    <mergeCell ref="A81:BW81"/>
    <mergeCell ref="BX81:CE81"/>
    <mergeCell ref="CF81:CR81"/>
    <mergeCell ref="CT81:DF81"/>
    <mergeCell ref="DG81:DS81"/>
    <mergeCell ref="DT81:EF81"/>
    <mergeCell ref="EG79:ES79"/>
    <mergeCell ref="A80:BW80"/>
    <mergeCell ref="BX80:CE80"/>
    <mergeCell ref="CF80:CR80"/>
    <mergeCell ref="CT80:DF80"/>
    <mergeCell ref="DG80:DS80"/>
    <mergeCell ref="DT80:EF80"/>
    <mergeCell ref="EG80:ES80"/>
    <mergeCell ref="A79:BW79"/>
    <mergeCell ref="BX79:CE79"/>
    <mergeCell ref="CF79:CR79"/>
    <mergeCell ref="CT79:DF79"/>
    <mergeCell ref="DG79:DS79"/>
    <mergeCell ref="DT79:EF79"/>
    <mergeCell ref="EG77:ES77"/>
    <mergeCell ref="A78:BW78"/>
    <mergeCell ref="BX78:CE78"/>
    <mergeCell ref="CF78:CR78"/>
    <mergeCell ref="CT78:DF78"/>
    <mergeCell ref="DG78:DS78"/>
    <mergeCell ref="DT78:EF78"/>
    <mergeCell ref="EG78:ES78"/>
    <mergeCell ref="A77:BW77"/>
    <mergeCell ref="BX77:CE77"/>
    <mergeCell ref="CF77:CR77"/>
    <mergeCell ref="CT77:DF77"/>
    <mergeCell ref="DG77:DS77"/>
    <mergeCell ref="DT77:EF77"/>
    <mergeCell ref="EG75:ES75"/>
    <mergeCell ref="A76:BW76"/>
    <mergeCell ref="BX76:CE76"/>
    <mergeCell ref="CF76:CR76"/>
    <mergeCell ref="CT76:DF76"/>
    <mergeCell ref="DG76:DS76"/>
    <mergeCell ref="DT76:EF76"/>
    <mergeCell ref="EG76:ES76"/>
    <mergeCell ref="A75:BW75"/>
    <mergeCell ref="BX75:CE75"/>
    <mergeCell ref="CF75:CR75"/>
    <mergeCell ref="CT75:DF75"/>
    <mergeCell ref="DG75:DS75"/>
    <mergeCell ref="DT75:EF75"/>
    <mergeCell ref="EG73:ES73"/>
    <mergeCell ref="A74:BW74"/>
    <mergeCell ref="BX74:CE74"/>
    <mergeCell ref="CF74:CR74"/>
    <mergeCell ref="CT74:DF74"/>
    <mergeCell ref="DG74:DS74"/>
    <mergeCell ref="DT74:EF74"/>
    <mergeCell ref="EG74:ES74"/>
    <mergeCell ref="A73:BW73"/>
    <mergeCell ref="BX73:CE73"/>
    <mergeCell ref="CF73:CR73"/>
    <mergeCell ref="CT73:DF73"/>
    <mergeCell ref="DG73:DS73"/>
    <mergeCell ref="DT73:EF73"/>
    <mergeCell ref="EG71:ES71"/>
    <mergeCell ref="A72:BW72"/>
    <mergeCell ref="BX72:CE72"/>
    <mergeCell ref="CF72:CR72"/>
    <mergeCell ref="CT72:DF72"/>
    <mergeCell ref="DG72:DS72"/>
    <mergeCell ref="DT72:EF72"/>
    <mergeCell ref="EG72:ES72"/>
    <mergeCell ref="A71:BW71"/>
    <mergeCell ref="BX71:CE71"/>
    <mergeCell ref="CF71:CR71"/>
    <mergeCell ref="CT71:DF71"/>
    <mergeCell ref="DG71:DS71"/>
    <mergeCell ref="DT71:EF71"/>
    <mergeCell ref="EG69:ES69"/>
    <mergeCell ref="A70:BW70"/>
    <mergeCell ref="BX70:CE70"/>
    <mergeCell ref="CF70:CR70"/>
    <mergeCell ref="CT70:DF70"/>
    <mergeCell ref="DG70:DS70"/>
    <mergeCell ref="DT70:EF70"/>
    <mergeCell ref="EG70:ES70"/>
    <mergeCell ref="A69:BW69"/>
    <mergeCell ref="BX69:CE69"/>
    <mergeCell ref="CF69:CR69"/>
    <mergeCell ref="CT69:DF69"/>
    <mergeCell ref="DG69:DS69"/>
    <mergeCell ref="DT69:EF69"/>
    <mergeCell ref="EG67:ES67"/>
    <mergeCell ref="A68:BW68"/>
    <mergeCell ref="BX68:CE68"/>
    <mergeCell ref="CF68:CR68"/>
    <mergeCell ref="CT68:DF68"/>
    <mergeCell ref="DG68:DS68"/>
    <mergeCell ref="DT68:EF68"/>
    <mergeCell ref="EG68:ES68"/>
    <mergeCell ref="A67:BW67"/>
    <mergeCell ref="BX67:CE67"/>
    <mergeCell ref="CF67:CR67"/>
    <mergeCell ref="CT67:DF67"/>
    <mergeCell ref="DG67:DS67"/>
    <mergeCell ref="DT67:EF67"/>
    <mergeCell ref="EG65:ES65"/>
    <mergeCell ref="A66:BW66"/>
    <mergeCell ref="BX66:CE66"/>
    <mergeCell ref="CF66:CR66"/>
    <mergeCell ref="CT66:DF66"/>
    <mergeCell ref="DG66:DS66"/>
    <mergeCell ref="DT66:EF66"/>
    <mergeCell ref="EG66:ES66"/>
    <mergeCell ref="A65:BW65"/>
    <mergeCell ref="BX65:CE65"/>
    <mergeCell ref="CF65:CR65"/>
    <mergeCell ref="CT65:DF65"/>
    <mergeCell ref="DG65:DS65"/>
    <mergeCell ref="DT65:EF65"/>
    <mergeCell ref="EG63:ES63"/>
    <mergeCell ref="A64:BW64"/>
    <mergeCell ref="BX64:CE64"/>
    <mergeCell ref="CF64:CR64"/>
    <mergeCell ref="CT64:DF64"/>
    <mergeCell ref="DG64:DS64"/>
    <mergeCell ref="DT64:EF64"/>
    <mergeCell ref="EG64:ES64"/>
    <mergeCell ref="A63:BW63"/>
    <mergeCell ref="BX63:CE63"/>
    <mergeCell ref="CF63:CR63"/>
    <mergeCell ref="CT63:DF63"/>
    <mergeCell ref="DG63:DS63"/>
    <mergeCell ref="DT63:EF63"/>
    <mergeCell ref="EG61:ES61"/>
    <mergeCell ref="A62:BW62"/>
    <mergeCell ref="BX62:CE62"/>
    <mergeCell ref="CF62:CR62"/>
    <mergeCell ref="CT62:DF62"/>
    <mergeCell ref="DG62:DS62"/>
    <mergeCell ref="DT62:EF62"/>
    <mergeCell ref="EG62:ES62"/>
    <mergeCell ref="A61:BW61"/>
    <mergeCell ref="BX61:CE61"/>
    <mergeCell ref="CF61:CR61"/>
    <mergeCell ref="CT61:DF61"/>
    <mergeCell ref="DG61:DS61"/>
    <mergeCell ref="DT61:EF61"/>
    <mergeCell ref="EG59:ES59"/>
    <mergeCell ref="A60:BW60"/>
    <mergeCell ref="BX60:CE60"/>
    <mergeCell ref="CF60:CR60"/>
    <mergeCell ref="CT60:DF60"/>
    <mergeCell ref="DG60:DS60"/>
    <mergeCell ref="DT60:EF60"/>
    <mergeCell ref="EG60:ES60"/>
    <mergeCell ref="A59:BW59"/>
    <mergeCell ref="BX59:CE59"/>
    <mergeCell ref="CF59:CR59"/>
    <mergeCell ref="CT59:DF59"/>
    <mergeCell ref="DG59:DS59"/>
    <mergeCell ref="DT59:EF59"/>
    <mergeCell ref="EG57:ES57"/>
    <mergeCell ref="A58:BW58"/>
    <mergeCell ref="BX58:CE58"/>
    <mergeCell ref="CF58:CR58"/>
    <mergeCell ref="CT58:DF58"/>
    <mergeCell ref="DG58:DS58"/>
    <mergeCell ref="DT58:EF58"/>
    <mergeCell ref="EG58:ES58"/>
    <mergeCell ref="A57:BW57"/>
    <mergeCell ref="BX57:CE57"/>
    <mergeCell ref="CF57:CR57"/>
    <mergeCell ref="CT57:DF57"/>
    <mergeCell ref="DG57:DS57"/>
    <mergeCell ref="DT57:EF57"/>
    <mergeCell ref="EG55:ES55"/>
    <mergeCell ref="A56:BW56"/>
    <mergeCell ref="BX56:CE56"/>
    <mergeCell ref="CF56:CR56"/>
    <mergeCell ref="CT56:DF56"/>
    <mergeCell ref="DG56:DS56"/>
    <mergeCell ref="DT56:EF56"/>
    <mergeCell ref="EG56:ES56"/>
    <mergeCell ref="A55:BW55"/>
    <mergeCell ref="BX55:CE55"/>
    <mergeCell ref="CF55:CR55"/>
    <mergeCell ref="CT55:DF55"/>
    <mergeCell ref="DG55:DS55"/>
    <mergeCell ref="DT55:EF55"/>
    <mergeCell ref="EG53:ES53"/>
    <mergeCell ref="A54:BW54"/>
    <mergeCell ref="BX54:CE54"/>
    <mergeCell ref="CF54:CR54"/>
    <mergeCell ref="CT54:DF54"/>
    <mergeCell ref="DG54:DS54"/>
    <mergeCell ref="DT54:EF54"/>
    <mergeCell ref="EG54:ES54"/>
    <mergeCell ref="A53:BW53"/>
    <mergeCell ref="BX53:CE53"/>
    <mergeCell ref="CF53:CR53"/>
    <mergeCell ref="CT53:DF53"/>
    <mergeCell ref="DG53:DS53"/>
    <mergeCell ref="DT53:EF53"/>
    <mergeCell ref="EG51:ES51"/>
    <mergeCell ref="A52:BW52"/>
    <mergeCell ref="BX52:CE52"/>
    <mergeCell ref="CF52:CR52"/>
    <mergeCell ref="CT52:DF52"/>
    <mergeCell ref="DG52:DS52"/>
    <mergeCell ref="DT52:EF52"/>
    <mergeCell ref="EG52:ES52"/>
    <mergeCell ref="A51:BW51"/>
    <mergeCell ref="BX51:CE51"/>
    <mergeCell ref="CF51:CR51"/>
    <mergeCell ref="CT51:DF51"/>
    <mergeCell ref="DG51:DS51"/>
    <mergeCell ref="DT51:EF51"/>
    <mergeCell ref="EG49:ES49"/>
    <mergeCell ref="A50:BW50"/>
    <mergeCell ref="BX50:CE50"/>
    <mergeCell ref="CF50:CR50"/>
    <mergeCell ref="CT50:DF50"/>
    <mergeCell ref="DG50:DS50"/>
    <mergeCell ref="DT50:EF50"/>
    <mergeCell ref="EG50:ES50"/>
    <mergeCell ref="A49:BW49"/>
    <mergeCell ref="BX49:CE49"/>
    <mergeCell ref="CF49:CR49"/>
    <mergeCell ref="CT49:DF49"/>
    <mergeCell ref="DG49:DS49"/>
    <mergeCell ref="DT49:EF49"/>
    <mergeCell ref="EG47:ES47"/>
    <mergeCell ref="A48:BW48"/>
    <mergeCell ref="BX48:CE48"/>
    <mergeCell ref="CF48:CR48"/>
    <mergeCell ref="CT48:DF48"/>
    <mergeCell ref="DG48:DS48"/>
    <mergeCell ref="DT48:EF48"/>
    <mergeCell ref="EG48:ES48"/>
    <mergeCell ref="A47:BW47"/>
    <mergeCell ref="BX47:CE47"/>
    <mergeCell ref="CF47:CR47"/>
    <mergeCell ref="CT47:DF47"/>
    <mergeCell ref="DG47:DS47"/>
    <mergeCell ref="DT47:EF47"/>
    <mergeCell ref="EG45:ES45"/>
    <mergeCell ref="A46:BW46"/>
    <mergeCell ref="BX46:CE46"/>
    <mergeCell ref="CF46:CR46"/>
    <mergeCell ref="CT46:DF46"/>
    <mergeCell ref="DG46:DS46"/>
    <mergeCell ref="DT46:EF46"/>
    <mergeCell ref="EG46:ES46"/>
    <mergeCell ref="A45:BW45"/>
    <mergeCell ref="BX45:CE45"/>
    <mergeCell ref="CF45:CR45"/>
    <mergeCell ref="CT45:DF45"/>
    <mergeCell ref="DG45:DS45"/>
    <mergeCell ref="DT45:EF45"/>
    <mergeCell ref="EG43:ES43"/>
    <mergeCell ref="A44:BW44"/>
    <mergeCell ref="BX44:CE44"/>
    <mergeCell ref="CF44:CR44"/>
    <mergeCell ref="CT44:DF44"/>
    <mergeCell ref="DG44:DS44"/>
    <mergeCell ref="DT44:EF44"/>
    <mergeCell ref="EG44:ES44"/>
    <mergeCell ref="A43:BW43"/>
    <mergeCell ref="BX43:CE43"/>
    <mergeCell ref="CF43:CR43"/>
    <mergeCell ref="CT43:DF43"/>
    <mergeCell ref="DG43:DS43"/>
    <mergeCell ref="DT43:EF43"/>
    <mergeCell ref="EG41:ES41"/>
    <mergeCell ref="A42:BW42"/>
    <mergeCell ref="BX42:CE42"/>
    <mergeCell ref="CF42:CR42"/>
    <mergeCell ref="CT42:DF42"/>
    <mergeCell ref="DG42:DS42"/>
    <mergeCell ref="DT42:EF42"/>
    <mergeCell ref="EG42:ES42"/>
    <mergeCell ref="A41:BW41"/>
    <mergeCell ref="BX41:CE41"/>
    <mergeCell ref="CF41:CR41"/>
    <mergeCell ref="CT41:DF41"/>
    <mergeCell ref="DG41:DS41"/>
    <mergeCell ref="DT41:EF41"/>
    <mergeCell ref="EG39:ES39"/>
    <mergeCell ref="A40:BW40"/>
    <mergeCell ref="BX40:CE40"/>
    <mergeCell ref="CF40:CR40"/>
    <mergeCell ref="CT40:DF40"/>
    <mergeCell ref="DG40:DS40"/>
    <mergeCell ref="DT40:EF40"/>
    <mergeCell ref="EG40:ES40"/>
    <mergeCell ref="A39:BW39"/>
    <mergeCell ref="BX39:CE39"/>
    <mergeCell ref="CF39:CR39"/>
    <mergeCell ref="CT39:DF39"/>
    <mergeCell ref="DG39:DS39"/>
    <mergeCell ref="DT39:EF39"/>
    <mergeCell ref="EG37:ES37"/>
    <mergeCell ref="A38:BW38"/>
    <mergeCell ref="BX38:CE38"/>
    <mergeCell ref="CF38:CR38"/>
    <mergeCell ref="CT38:DF38"/>
    <mergeCell ref="DG38:DS38"/>
    <mergeCell ref="DT38:EF38"/>
    <mergeCell ref="EG38:ES38"/>
    <mergeCell ref="A37:BW37"/>
    <mergeCell ref="BX37:CE37"/>
    <mergeCell ref="CF37:CR37"/>
    <mergeCell ref="CT37:DF37"/>
    <mergeCell ref="DG37:DS37"/>
    <mergeCell ref="DT37:EF37"/>
    <mergeCell ref="EG34:ES34"/>
    <mergeCell ref="A35:BW35"/>
    <mergeCell ref="BX35:CE36"/>
    <mergeCell ref="CF35:CR36"/>
    <mergeCell ref="CS35:CS36"/>
    <mergeCell ref="CT35:DF36"/>
    <mergeCell ref="DG35:DS36"/>
    <mergeCell ref="DT35:EF36"/>
    <mergeCell ref="EG35:ES36"/>
    <mergeCell ref="A36:BW36"/>
    <mergeCell ref="A34:BW34"/>
    <mergeCell ref="BX34:CE34"/>
    <mergeCell ref="CF34:CR34"/>
    <mergeCell ref="CT34:DF34"/>
    <mergeCell ref="DG34:DS34"/>
    <mergeCell ref="DT34:EF34"/>
    <mergeCell ref="EG32:ES32"/>
    <mergeCell ref="A33:BW33"/>
    <mergeCell ref="BX33:CE33"/>
    <mergeCell ref="CF33:CR33"/>
    <mergeCell ref="CT33:DF33"/>
    <mergeCell ref="DG33:DS33"/>
    <mergeCell ref="DT33:EF33"/>
    <mergeCell ref="EG33:ES33"/>
    <mergeCell ref="A32:BW32"/>
    <mergeCell ref="BX32:CE32"/>
    <mergeCell ref="CF32:CR32"/>
    <mergeCell ref="CT32:DF32"/>
    <mergeCell ref="DG32:DS32"/>
    <mergeCell ref="DT32:EF32"/>
    <mergeCell ref="EG30:ES30"/>
    <mergeCell ref="A31:BW31"/>
    <mergeCell ref="BX31:CE31"/>
    <mergeCell ref="CF31:CR31"/>
    <mergeCell ref="CT31:DF31"/>
    <mergeCell ref="DG31:DS31"/>
    <mergeCell ref="DT31:EF31"/>
    <mergeCell ref="EG31:ES31"/>
    <mergeCell ref="A30:BW30"/>
    <mergeCell ref="BX30:CE30"/>
    <mergeCell ref="CF30:CR30"/>
    <mergeCell ref="CT30:DF30"/>
    <mergeCell ref="DG30:DS30"/>
    <mergeCell ref="DT30:EF30"/>
    <mergeCell ref="EG28:ES28"/>
    <mergeCell ref="A29:BW29"/>
    <mergeCell ref="BX29:CE29"/>
    <mergeCell ref="CF29:CR29"/>
    <mergeCell ref="CT29:DF29"/>
    <mergeCell ref="DG29:DS29"/>
    <mergeCell ref="DT29:EF29"/>
    <mergeCell ref="EG29:ES29"/>
    <mergeCell ref="A28:BW28"/>
    <mergeCell ref="BX28:CE28"/>
    <mergeCell ref="CF28:CR28"/>
    <mergeCell ref="CT28:DF28"/>
    <mergeCell ref="DG28:DS28"/>
    <mergeCell ref="DT28:EF28"/>
    <mergeCell ref="EG26:ES26"/>
    <mergeCell ref="A27:BW27"/>
    <mergeCell ref="BX27:CE27"/>
    <mergeCell ref="CF27:CQ27"/>
    <mergeCell ref="CT27:DE27"/>
    <mergeCell ref="DG27:DS27"/>
    <mergeCell ref="DT27:EF27"/>
    <mergeCell ref="EG27:ES27"/>
    <mergeCell ref="A26:BW26"/>
    <mergeCell ref="BX26:CE26"/>
    <mergeCell ref="CF26:CQ26"/>
    <mergeCell ref="CT26:DE26"/>
    <mergeCell ref="DG26:DS26"/>
    <mergeCell ref="DT26:EF26"/>
    <mergeCell ref="EG24:ES24"/>
    <mergeCell ref="A25:BW25"/>
    <mergeCell ref="BX25:CE25"/>
    <mergeCell ref="CF25:CQ25"/>
    <mergeCell ref="CT25:DE25"/>
    <mergeCell ref="DG25:DS25"/>
    <mergeCell ref="DT25:EF25"/>
    <mergeCell ref="EG25:ES25"/>
    <mergeCell ref="A24:BW24"/>
    <mergeCell ref="BX24:CE24"/>
    <mergeCell ref="CF24:CR24"/>
    <mergeCell ref="CT24:DF24"/>
    <mergeCell ref="DG24:DS24"/>
    <mergeCell ref="DT24:EF24"/>
    <mergeCell ref="EG22:ES22"/>
    <mergeCell ref="A23:BW23"/>
    <mergeCell ref="BX23:CE23"/>
    <mergeCell ref="CF23:CR23"/>
    <mergeCell ref="CT23:DF23"/>
    <mergeCell ref="DG23:DS23"/>
    <mergeCell ref="DT23:EF23"/>
    <mergeCell ref="EG23:ES23"/>
    <mergeCell ref="A22:BW22"/>
    <mergeCell ref="BX22:CE22"/>
    <mergeCell ref="CF22:CR22"/>
    <mergeCell ref="CT22:DF22"/>
    <mergeCell ref="DG22:DS22"/>
    <mergeCell ref="DT22:EF22"/>
    <mergeCell ref="EG20:ES20"/>
    <mergeCell ref="A21:BW21"/>
    <mergeCell ref="BX21:CE21"/>
    <mergeCell ref="CF21:CR21"/>
    <mergeCell ref="CT21:DF21"/>
    <mergeCell ref="DG21:DS21"/>
    <mergeCell ref="DT21:EF21"/>
    <mergeCell ref="EG21:ES21"/>
    <mergeCell ref="A20:BW20"/>
    <mergeCell ref="BX20:CE20"/>
    <mergeCell ref="CF20:CR20"/>
    <mergeCell ref="CT20:DF20"/>
    <mergeCell ref="DG20:DS20"/>
    <mergeCell ref="DT20:EF20"/>
    <mergeCell ref="EG18:ES18"/>
    <mergeCell ref="A19:BW19"/>
    <mergeCell ref="BX19:CE19"/>
    <mergeCell ref="CF19:CR19"/>
    <mergeCell ref="CT19:DF19"/>
    <mergeCell ref="DG19:DS19"/>
    <mergeCell ref="DT19:EF19"/>
    <mergeCell ref="EG19:ES19"/>
    <mergeCell ref="A18:BW18"/>
    <mergeCell ref="BX18:CE18"/>
    <mergeCell ref="CF18:CR18"/>
    <mergeCell ref="CT18:DF18"/>
    <mergeCell ref="DG18:DS18"/>
    <mergeCell ref="DT18:EF18"/>
    <mergeCell ref="EG16:ES16"/>
    <mergeCell ref="A17:BW17"/>
    <mergeCell ref="BX17:CE17"/>
    <mergeCell ref="CF17:CR17"/>
    <mergeCell ref="CT17:DF17"/>
    <mergeCell ref="DG17:DS17"/>
    <mergeCell ref="DT17:EF17"/>
    <mergeCell ref="EG17:ES17"/>
    <mergeCell ref="A16:BW16"/>
    <mergeCell ref="BX16:CE16"/>
    <mergeCell ref="CF16:CR16"/>
    <mergeCell ref="CT16:DF16"/>
    <mergeCell ref="DG16:DS16"/>
    <mergeCell ref="DT16:EF16"/>
    <mergeCell ref="EG14:ES14"/>
    <mergeCell ref="A15:BW15"/>
    <mergeCell ref="BX15:CE15"/>
    <mergeCell ref="CF15:CR15"/>
    <mergeCell ref="CT15:DF15"/>
    <mergeCell ref="DG15:DS15"/>
    <mergeCell ref="DT15:EF15"/>
    <mergeCell ref="EG15:ES15"/>
    <mergeCell ref="A14:BW14"/>
    <mergeCell ref="BX14:CE14"/>
    <mergeCell ref="CF14:CR14"/>
    <mergeCell ref="CT14:DF14"/>
    <mergeCell ref="DG14:DS14"/>
    <mergeCell ref="DT14:EF14"/>
    <mergeCell ref="EG12:ES12"/>
    <mergeCell ref="A13:BW13"/>
    <mergeCell ref="BX13:CE13"/>
    <mergeCell ref="CF13:CR13"/>
    <mergeCell ref="CT13:DF13"/>
    <mergeCell ref="DG13:DS13"/>
    <mergeCell ref="DT13:EF13"/>
    <mergeCell ref="EG13:ES13"/>
    <mergeCell ref="A12:BW12"/>
    <mergeCell ref="BX12:CE12"/>
    <mergeCell ref="CF12:CR12"/>
    <mergeCell ref="CT12:DF12"/>
    <mergeCell ref="DG12:DS12"/>
    <mergeCell ref="DT12:EF12"/>
    <mergeCell ref="EG10:ES10"/>
    <mergeCell ref="A11:BW11"/>
    <mergeCell ref="BX11:CE11"/>
    <mergeCell ref="CF11:CR11"/>
    <mergeCell ref="CT11:DF11"/>
    <mergeCell ref="DG11:DS11"/>
    <mergeCell ref="DT11:EF11"/>
    <mergeCell ref="EG11:ES11"/>
    <mergeCell ref="A10:BW10"/>
    <mergeCell ref="BX10:CE10"/>
    <mergeCell ref="CF10:CR10"/>
    <mergeCell ref="CT10:DF10"/>
    <mergeCell ref="DG10:DS10"/>
    <mergeCell ref="DT10:EF10"/>
    <mergeCell ref="EG8:ES8"/>
    <mergeCell ref="A9:BW9"/>
    <mergeCell ref="BX9:CE9"/>
    <mergeCell ref="CF9:CR9"/>
    <mergeCell ref="CT9:DF9"/>
    <mergeCell ref="DG9:DS9"/>
    <mergeCell ref="DT9:EF9"/>
    <mergeCell ref="EG9:ES9"/>
    <mergeCell ref="A8:BW8"/>
    <mergeCell ref="BX8:CE8"/>
    <mergeCell ref="CF8:CR8"/>
    <mergeCell ref="CT8:DF8"/>
    <mergeCell ref="DG8:DS8"/>
    <mergeCell ref="DT8:EF8"/>
    <mergeCell ref="EG6:ES6"/>
    <mergeCell ref="A7:BW7"/>
    <mergeCell ref="BX7:CE7"/>
    <mergeCell ref="CF7:CR7"/>
    <mergeCell ref="CT7:DF7"/>
    <mergeCell ref="DG7:DS7"/>
    <mergeCell ref="DT7:EF7"/>
    <mergeCell ref="EG7:ES7"/>
    <mergeCell ref="A6:BW6"/>
    <mergeCell ref="BX6:CE6"/>
    <mergeCell ref="CF6:CR6"/>
    <mergeCell ref="CT6:DF6"/>
    <mergeCell ref="DG6:DS6"/>
    <mergeCell ref="DT6:EF6"/>
    <mergeCell ref="A1:ES1"/>
    <mergeCell ref="A3:BW5"/>
    <mergeCell ref="BX3:CE5"/>
    <mergeCell ref="CF3:CR5"/>
    <mergeCell ref="CS3:CS5"/>
    <mergeCell ref="CT3:ES3"/>
    <mergeCell ref="CT4:DF5"/>
    <mergeCell ref="DG4:DS5"/>
    <mergeCell ref="DT4:EF5"/>
    <mergeCell ref="EG4:ES5"/>
  </mergeCells>
  <printOptions/>
  <pageMargins left="0.5905511811023623" right="0.5905511811023623" top="0.5905511811023623" bottom="0.5905511811023623" header="0.1968503937007874" footer="0.1968503937007874"/>
  <pageSetup fitToHeight="3" horizontalDpi="600" verticalDpi="600" orientation="landscape" paperSize="9" scale="7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40" max="150" man="1"/>
    <brk id="74" max="15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W50"/>
  <sheetViews>
    <sheetView tabSelected="1" view="pageBreakPreview" zoomScale="110" zoomScaleSheetLayoutView="110" zoomScalePageLayoutView="0" workbookViewId="0" topLeftCell="A1">
      <selection activeCell="AH46" sqref="AH46:CM46"/>
    </sheetView>
  </sheetViews>
  <sheetFormatPr defaultColWidth="0.875" defaultRowHeight="12.75"/>
  <cols>
    <col min="1" max="90" width="0.875" style="1" customWidth="1"/>
    <col min="91" max="91" width="50.75390625" style="1" customWidth="1"/>
    <col min="92" max="98" width="0.875" style="1" customWidth="1"/>
    <col min="99" max="99" width="2.125" style="1" customWidth="1"/>
    <col min="100" max="108" width="0.875" style="1" customWidth="1"/>
    <col min="109" max="109" width="0.12890625" style="1" customWidth="1"/>
    <col min="110" max="121" width="0.875" style="1" customWidth="1"/>
    <col min="122" max="122" width="4.125" style="1" customWidth="1"/>
    <col min="123" max="134" width="0.875" style="1" customWidth="1"/>
    <col min="135" max="135" width="3.25390625" style="1" customWidth="1"/>
    <col min="136" max="147" width="0.875" style="1" customWidth="1"/>
    <col min="148" max="148" width="2.125" style="1" customWidth="1"/>
    <col min="149" max="152" width="0.875" style="1" customWidth="1"/>
    <col min="153" max="153" width="11.75390625" style="1" customWidth="1"/>
    <col min="154" max="16384" width="0.875" style="1" customWidth="1"/>
  </cols>
  <sheetData>
    <row r="1" spans="2:148" s="3" customFormat="1" ht="13.5" customHeight="1">
      <c r="B1" s="135" t="s">
        <v>244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35"/>
      <c r="BH1" s="135"/>
      <c r="BI1" s="135"/>
      <c r="BJ1" s="135"/>
      <c r="BK1" s="135"/>
      <c r="BL1" s="135"/>
      <c r="BM1" s="135"/>
      <c r="BN1" s="135"/>
      <c r="BO1" s="135"/>
      <c r="BP1" s="135"/>
      <c r="BQ1" s="135"/>
      <c r="BR1" s="135"/>
      <c r="BS1" s="135"/>
      <c r="BT1" s="135"/>
      <c r="BU1" s="135"/>
      <c r="BV1" s="135"/>
      <c r="BW1" s="135"/>
      <c r="BX1" s="135"/>
      <c r="BY1" s="135"/>
      <c r="BZ1" s="135"/>
      <c r="CA1" s="135"/>
      <c r="CB1" s="135"/>
      <c r="CC1" s="135"/>
      <c r="CD1" s="135"/>
      <c r="CE1" s="135"/>
      <c r="CF1" s="135"/>
      <c r="CG1" s="135"/>
      <c r="CH1" s="135"/>
      <c r="CI1" s="135"/>
      <c r="CJ1" s="135"/>
      <c r="CK1" s="135"/>
      <c r="CL1" s="135"/>
      <c r="CM1" s="135"/>
      <c r="CN1" s="135"/>
      <c r="CO1" s="135"/>
      <c r="CP1" s="135"/>
      <c r="CQ1" s="135"/>
      <c r="CR1" s="135"/>
      <c r="CS1" s="135"/>
      <c r="CT1" s="135"/>
      <c r="CU1" s="135"/>
      <c r="CV1" s="135"/>
      <c r="CW1" s="135"/>
      <c r="CX1" s="135"/>
      <c r="CY1" s="135"/>
      <c r="CZ1" s="135"/>
      <c r="DA1" s="135"/>
      <c r="DB1" s="135"/>
      <c r="DC1" s="135"/>
      <c r="DD1" s="135"/>
      <c r="DE1" s="135"/>
      <c r="DF1" s="135"/>
      <c r="DG1" s="135"/>
      <c r="DH1" s="135"/>
      <c r="DI1" s="135"/>
      <c r="DJ1" s="135"/>
      <c r="DK1" s="135"/>
      <c r="DL1" s="135"/>
      <c r="DM1" s="135"/>
      <c r="DN1" s="135"/>
      <c r="DO1" s="135"/>
      <c r="DP1" s="135"/>
      <c r="DQ1" s="135"/>
      <c r="DR1" s="135"/>
      <c r="DS1" s="135"/>
      <c r="DT1" s="135"/>
      <c r="DU1" s="135"/>
      <c r="DV1" s="135"/>
      <c r="DW1" s="135"/>
      <c r="DX1" s="135"/>
      <c r="DY1" s="135"/>
      <c r="DZ1" s="135"/>
      <c r="EA1" s="135"/>
      <c r="EB1" s="135"/>
      <c r="EC1" s="135"/>
      <c r="ED1" s="135"/>
      <c r="EE1" s="135"/>
      <c r="EF1" s="135"/>
      <c r="EG1" s="135"/>
      <c r="EH1" s="135"/>
      <c r="EI1" s="135"/>
      <c r="EJ1" s="135"/>
      <c r="EK1" s="135"/>
      <c r="EL1" s="135"/>
      <c r="EM1" s="135"/>
      <c r="EN1" s="135"/>
      <c r="EO1" s="135"/>
      <c r="EP1" s="135"/>
      <c r="EQ1" s="135"/>
      <c r="ER1" s="135"/>
    </row>
    <row r="2" ht="7.5" customHeight="1"/>
    <row r="3" spans="1:148" ht="11.25" customHeight="1">
      <c r="A3" s="130" t="s">
        <v>161</v>
      </c>
      <c r="B3" s="130"/>
      <c r="C3" s="130"/>
      <c r="D3" s="130"/>
      <c r="E3" s="130"/>
      <c r="F3" s="130"/>
      <c r="G3" s="130"/>
      <c r="H3" s="130"/>
      <c r="I3" s="129" t="s">
        <v>0</v>
      </c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30" t="s">
        <v>162</v>
      </c>
      <c r="CO3" s="130"/>
      <c r="CP3" s="130"/>
      <c r="CQ3" s="130"/>
      <c r="CR3" s="130"/>
      <c r="CS3" s="130"/>
      <c r="CT3" s="130"/>
      <c r="CU3" s="130"/>
      <c r="CV3" s="130" t="s">
        <v>163</v>
      </c>
      <c r="CW3" s="130"/>
      <c r="CX3" s="130"/>
      <c r="CY3" s="130"/>
      <c r="CZ3" s="130"/>
      <c r="DA3" s="130"/>
      <c r="DB3" s="130"/>
      <c r="DC3" s="130"/>
      <c r="DD3" s="130"/>
      <c r="DE3" s="130"/>
      <c r="DF3" s="132" t="s">
        <v>3</v>
      </c>
      <c r="DG3" s="132"/>
      <c r="DH3" s="132"/>
      <c r="DI3" s="132"/>
      <c r="DJ3" s="132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2"/>
      <c r="EJ3" s="132"/>
      <c r="EK3" s="132"/>
      <c r="EL3" s="132"/>
      <c r="EM3" s="132"/>
      <c r="EN3" s="132"/>
      <c r="EO3" s="132"/>
      <c r="EP3" s="132"/>
      <c r="EQ3" s="132"/>
      <c r="ER3" s="132"/>
    </row>
    <row r="4" spans="1:148" ht="11.25" customHeight="1">
      <c r="A4" s="130"/>
      <c r="B4" s="130"/>
      <c r="C4" s="130"/>
      <c r="D4" s="130"/>
      <c r="E4" s="130"/>
      <c r="F4" s="130"/>
      <c r="G4" s="130"/>
      <c r="H4" s="130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30"/>
      <c r="CO4" s="130"/>
      <c r="CP4" s="130"/>
      <c r="CQ4" s="130"/>
      <c r="CR4" s="130"/>
      <c r="CS4" s="130"/>
      <c r="CT4" s="130"/>
      <c r="CU4" s="130"/>
      <c r="CV4" s="130"/>
      <c r="CW4" s="130"/>
      <c r="CX4" s="130"/>
      <c r="CY4" s="130"/>
      <c r="CZ4" s="130"/>
      <c r="DA4" s="130"/>
      <c r="DB4" s="130"/>
      <c r="DC4" s="130"/>
      <c r="DD4" s="130"/>
      <c r="DE4" s="130"/>
      <c r="DF4" s="168" t="s">
        <v>316</v>
      </c>
      <c r="DG4" s="169"/>
      <c r="DH4" s="169"/>
      <c r="DI4" s="169"/>
      <c r="DJ4" s="169"/>
      <c r="DK4" s="169"/>
      <c r="DL4" s="169"/>
      <c r="DM4" s="169"/>
      <c r="DN4" s="169"/>
      <c r="DO4" s="169"/>
      <c r="DP4" s="169"/>
      <c r="DQ4" s="169"/>
      <c r="DR4" s="170"/>
      <c r="DS4" s="168" t="s">
        <v>317</v>
      </c>
      <c r="DT4" s="169"/>
      <c r="DU4" s="169"/>
      <c r="DV4" s="169"/>
      <c r="DW4" s="169"/>
      <c r="DX4" s="169"/>
      <c r="DY4" s="169"/>
      <c r="DZ4" s="169"/>
      <c r="EA4" s="169"/>
      <c r="EB4" s="169"/>
      <c r="EC4" s="169"/>
      <c r="ED4" s="169"/>
      <c r="EE4" s="170"/>
      <c r="EF4" s="168" t="s">
        <v>347</v>
      </c>
      <c r="EG4" s="169"/>
      <c r="EH4" s="169"/>
      <c r="EI4" s="169"/>
      <c r="EJ4" s="169"/>
      <c r="EK4" s="169"/>
      <c r="EL4" s="169"/>
      <c r="EM4" s="169"/>
      <c r="EN4" s="169"/>
      <c r="EO4" s="169"/>
      <c r="EP4" s="169"/>
      <c r="EQ4" s="169"/>
      <c r="ER4" s="170"/>
    </row>
    <row r="5" spans="1:148" ht="36" customHeight="1">
      <c r="A5" s="130"/>
      <c r="B5" s="130"/>
      <c r="C5" s="130"/>
      <c r="D5" s="130"/>
      <c r="E5" s="130"/>
      <c r="F5" s="130"/>
      <c r="G5" s="130"/>
      <c r="H5" s="130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129"/>
      <c r="BK5" s="129"/>
      <c r="BL5" s="129"/>
      <c r="BM5" s="129"/>
      <c r="BN5" s="129"/>
      <c r="BO5" s="129"/>
      <c r="BP5" s="129"/>
      <c r="BQ5" s="129"/>
      <c r="BR5" s="129"/>
      <c r="BS5" s="129"/>
      <c r="BT5" s="129"/>
      <c r="BU5" s="129"/>
      <c r="BV5" s="129"/>
      <c r="BW5" s="129"/>
      <c r="BX5" s="129"/>
      <c r="BY5" s="129"/>
      <c r="BZ5" s="129"/>
      <c r="CA5" s="129"/>
      <c r="CB5" s="129"/>
      <c r="CC5" s="129"/>
      <c r="CD5" s="129"/>
      <c r="CE5" s="129"/>
      <c r="CF5" s="129"/>
      <c r="CG5" s="129"/>
      <c r="CH5" s="129"/>
      <c r="CI5" s="129"/>
      <c r="CJ5" s="129"/>
      <c r="CK5" s="129"/>
      <c r="CL5" s="129"/>
      <c r="CM5" s="129"/>
      <c r="CN5" s="130"/>
      <c r="CO5" s="130"/>
      <c r="CP5" s="130"/>
      <c r="CQ5" s="130"/>
      <c r="CR5" s="130"/>
      <c r="CS5" s="130"/>
      <c r="CT5" s="130"/>
      <c r="CU5" s="130"/>
      <c r="CV5" s="130"/>
      <c r="CW5" s="130"/>
      <c r="CX5" s="130"/>
      <c r="CY5" s="130"/>
      <c r="CZ5" s="130"/>
      <c r="DA5" s="130"/>
      <c r="DB5" s="130"/>
      <c r="DC5" s="130"/>
      <c r="DD5" s="130"/>
      <c r="DE5" s="130"/>
      <c r="DF5" s="131" t="s">
        <v>164</v>
      </c>
      <c r="DG5" s="131"/>
      <c r="DH5" s="131"/>
      <c r="DI5" s="131"/>
      <c r="DJ5" s="131"/>
      <c r="DK5" s="131"/>
      <c r="DL5" s="131"/>
      <c r="DM5" s="131"/>
      <c r="DN5" s="131"/>
      <c r="DO5" s="131"/>
      <c r="DP5" s="131"/>
      <c r="DQ5" s="131"/>
      <c r="DR5" s="131"/>
      <c r="DS5" s="131" t="s">
        <v>165</v>
      </c>
      <c r="DT5" s="131"/>
      <c r="DU5" s="131"/>
      <c r="DV5" s="131"/>
      <c r="DW5" s="131"/>
      <c r="DX5" s="131"/>
      <c r="DY5" s="131"/>
      <c r="DZ5" s="131"/>
      <c r="EA5" s="131"/>
      <c r="EB5" s="131"/>
      <c r="EC5" s="131"/>
      <c r="ED5" s="131"/>
      <c r="EE5" s="131"/>
      <c r="EF5" s="131" t="s">
        <v>166</v>
      </c>
      <c r="EG5" s="131"/>
      <c r="EH5" s="131"/>
      <c r="EI5" s="131"/>
      <c r="EJ5" s="131"/>
      <c r="EK5" s="131"/>
      <c r="EL5" s="131"/>
      <c r="EM5" s="131"/>
      <c r="EN5" s="131"/>
      <c r="EO5" s="131"/>
      <c r="EP5" s="131"/>
      <c r="EQ5" s="131"/>
      <c r="ER5" s="131"/>
    </row>
    <row r="6" spans="1:148" ht="11.25">
      <c r="A6" s="133" t="s">
        <v>4</v>
      </c>
      <c r="B6" s="133"/>
      <c r="C6" s="133"/>
      <c r="D6" s="133"/>
      <c r="E6" s="133"/>
      <c r="F6" s="133"/>
      <c r="G6" s="133"/>
      <c r="H6" s="133"/>
      <c r="I6" s="133" t="s">
        <v>5</v>
      </c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 t="s">
        <v>6</v>
      </c>
      <c r="CO6" s="133"/>
      <c r="CP6" s="133"/>
      <c r="CQ6" s="133"/>
      <c r="CR6" s="133"/>
      <c r="CS6" s="133"/>
      <c r="CT6" s="133"/>
      <c r="CU6" s="133"/>
      <c r="CV6" s="133" t="s">
        <v>7</v>
      </c>
      <c r="CW6" s="133"/>
      <c r="CX6" s="133"/>
      <c r="CY6" s="133"/>
      <c r="CZ6" s="133"/>
      <c r="DA6" s="133"/>
      <c r="DB6" s="133"/>
      <c r="DC6" s="133"/>
      <c r="DD6" s="133"/>
      <c r="DE6" s="133"/>
      <c r="DF6" s="134" t="s">
        <v>8</v>
      </c>
      <c r="DG6" s="134"/>
      <c r="DH6" s="134"/>
      <c r="DI6" s="134"/>
      <c r="DJ6" s="134"/>
      <c r="DK6" s="134"/>
      <c r="DL6" s="134"/>
      <c r="DM6" s="134"/>
      <c r="DN6" s="134"/>
      <c r="DO6" s="134"/>
      <c r="DP6" s="134"/>
      <c r="DQ6" s="134"/>
      <c r="DR6" s="134"/>
      <c r="DS6" s="134" t="s">
        <v>9</v>
      </c>
      <c r="DT6" s="134"/>
      <c r="DU6" s="134"/>
      <c r="DV6" s="134"/>
      <c r="DW6" s="134"/>
      <c r="DX6" s="134"/>
      <c r="DY6" s="134"/>
      <c r="DZ6" s="134"/>
      <c r="EA6" s="134"/>
      <c r="EB6" s="134"/>
      <c r="EC6" s="134"/>
      <c r="ED6" s="134"/>
      <c r="EE6" s="134"/>
      <c r="EF6" s="134" t="s">
        <v>10</v>
      </c>
      <c r="EG6" s="134"/>
      <c r="EH6" s="134"/>
      <c r="EI6" s="134"/>
      <c r="EJ6" s="134"/>
      <c r="EK6" s="134"/>
      <c r="EL6" s="134"/>
      <c r="EM6" s="134"/>
      <c r="EN6" s="134"/>
      <c r="EO6" s="134"/>
      <c r="EP6" s="134"/>
      <c r="EQ6" s="134"/>
      <c r="ER6" s="134"/>
    </row>
    <row r="7" spans="1:153" s="3" customFormat="1" ht="12.75" customHeight="1">
      <c r="A7" s="136">
        <v>1</v>
      </c>
      <c r="B7" s="136"/>
      <c r="C7" s="136"/>
      <c r="D7" s="136"/>
      <c r="E7" s="136"/>
      <c r="F7" s="136"/>
      <c r="G7" s="136"/>
      <c r="H7" s="136"/>
      <c r="I7" s="137" t="s">
        <v>245</v>
      </c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7"/>
      <c r="BR7" s="137"/>
      <c r="BS7" s="137"/>
      <c r="BT7" s="137"/>
      <c r="BU7" s="137"/>
      <c r="BV7" s="137"/>
      <c r="BW7" s="137"/>
      <c r="BX7" s="137"/>
      <c r="BY7" s="137"/>
      <c r="BZ7" s="137"/>
      <c r="CA7" s="137"/>
      <c r="CB7" s="137"/>
      <c r="CC7" s="137"/>
      <c r="CD7" s="137"/>
      <c r="CE7" s="137"/>
      <c r="CF7" s="137"/>
      <c r="CG7" s="137"/>
      <c r="CH7" s="137"/>
      <c r="CI7" s="137"/>
      <c r="CJ7" s="137"/>
      <c r="CK7" s="137"/>
      <c r="CL7" s="137"/>
      <c r="CM7" s="137"/>
      <c r="CN7" s="136" t="s">
        <v>167</v>
      </c>
      <c r="CO7" s="136"/>
      <c r="CP7" s="136"/>
      <c r="CQ7" s="136"/>
      <c r="CR7" s="136"/>
      <c r="CS7" s="136"/>
      <c r="CT7" s="136"/>
      <c r="CU7" s="136"/>
      <c r="CV7" s="136" t="s">
        <v>31</v>
      </c>
      <c r="CW7" s="136"/>
      <c r="CX7" s="136"/>
      <c r="CY7" s="136"/>
      <c r="CZ7" s="136"/>
      <c r="DA7" s="136"/>
      <c r="DB7" s="136"/>
      <c r="DC7" s="136"/>
      <c r="DD7" s="136"/>
      <c r="DE7" s="136"/>
      <c r="DF7" s="138">
        <f>DF11</f>
        <v>30441589.05</v>
      </c>
      <c r="DG7" s="138"/>
      <c r="DH7" s="138"/>
      <c r="DI7" s="138"/>
      <c r="DJ7" s="138"/>
      <c r="DK7" s="138"/>
      <c r="DL7" s="138"/>
      <c r="DM7" s="138"/>
      <c r="DN7" s="138"/>
      <c r="DO7" s="138"/>
      <c r="DP7" s="138"/>
      <c r="DQ7" s="138"/>
      <c r="DR7" s="138"/>
      <c r="DS7" s="138">
        <f>DS11</f>
        <v>18033185.52</v>
      </c>
      <c r="DT7" s="138"/>
      <c r="DU7" s="138"/>
      <c r="DV7" s="138"/>
      <c r="DW7" s="138"/>
      <c r="DX7" s="138"/>
      <c r="DY7" s="138"/>
      <c r="DZ7" s="138"/>
      <c r="EA7" s="138"/>
      <c r="EB7" s="138"/>
      <c r="EC7" s="138"/>
      <c r="ED7" s="138"/>
      <c r="EE7" s="138"/>
      <c r="EF7" s="138">
        <f>EF11</f>
        <v>18033185.52</v>
      </c>
      <c r="EG7" s="138"/>
      <c r="EH7" s="138"/>
      <c r="EI7" s="138"/>
      <c r="EJ7" s="138"/>
      <c r="EK7" s="138"/>
      <c r="EL7" s="138"/>
      <c r="EM7" s="138"/>
      <c r="EN7" s="138"/>
      <c r="EO7" s="138"/>
      <c r="EP7" s="138"/>
      <c r="EQ7" s="138"/>
      <c r="ER7" s="138"/>
      <c r="EW7" s="4"/>
    </row>
    <row r="8" spans="1:148" s="3" customFormat="1" ht="63" customHeight="1">
      <c r="A8" s="136" t="s">
        <v>168</v>
      </c>
      <c r="B8" s="136"/>
      <c r="C8" s="136"/>
      <c r="D8" s="136"/>
      <c r="E8" s="136"/>
      <c r="F8" s="136"/>
      <c r="G8" s="136"/>
      <c r="H8" s="136"/>
      <c r="I8" s="142" t="s">
        <v>246</v>
      </c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143"/>
      <c r="BR8" s="143"/>
      <c r="BS8" s="143"/>
      <c r="BT8" s="143"/>
      <c r="BU8" s="143"/>
      <c r="BV8" s="143"/>
      <c r="BW8" s="143"/>
      <c r="BX8" s="143"/>
      <c r="BY8" s="143"/>
      <c r="BZ8" s="143"/>
      <c r="CA8" s="143"/>
      <c r="CB8" s="143"/>
      <c r="CC8" s="143"/>
      <c r="CD8" s="143"/>
      <c r="CE8" s="143"/>
      <c r="CF8" s="143"/>
      <c r="CG8" s="143"/>
      <c r="CH8" s="143"/>
      <c r="CI8" s="143"/>
      <c r="CJ8" s="143"/>
      <c r="CK8" s="143"/>
      <c r="CL8" s="143"/>
      <c r="CM8" s="143"/>
      <c r="CN8" s="136" t="s">
        <v>169</v>
      </c>
      <c r="CO8" s="136"/>
      <c r="CP8" s="136"/>
      <c r="CQ8" s="136"/>
      <c r="CR8" s="136"/>
      <c r="CS8" s="136"/>
      <c r="CT8" s="136"/>
      <c r="CU8" s="136"/>
      <c r="CV8" s="136" t="s">
        <v>31</v>
      </c>
      <c r="CW8" s="136"/>
      <c r="CX8" s="136"/>
      <c r="CY8" s="136"/>
      <c r="CZ8" s="136"/>
      <c r="DA8" s="136"/>
      <c r="DB8" s="136"/>
      <c r="DC8" s="136"/>
      <c r="DD8" s="136"/>
      <c r="DE8" s="136"/>
      <c r="DF8" s="139">
        <v>0</v>
      </c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1"/>
      <c r="DS8" s="139">
        <v>0</v>
      </c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1"/>
      <c r="EF8" s="139">
        <v>0</v>
      </c>
      <c r="EG8" s="140"/>
      <c r="EH8" s="140"/>
      <c r="EI8" s="140"/>
      <c r="EJ8" s="140"/>
      <c r="EK8" s="140"/>
      <c r="EL8" s="140"/>
      <c r="EM8" s="140"/>
      <c r="EN8" s="140"/>
      <c r="EO8" s="140"/>
      <c r="EP8" s="140"/>
      <c r="EQ8" s="140"/>
      <c r="ER8" s="141"/>
    </row>
    <row r="9" spans="1:153" s="3" customFormat="1" ht="24" customHeight="1">
      <c r="A9" s="136" t="s">
        <v>170</v>
      </c>
      <c r="B9" s="136"/>
      <c r="C9" s="136"/>
      <c r="D9" s="136"/>
      <c r="E9" s="136"/>
      <c r="F9" s="136"/>
      <c r="G9" s="136"/>
      <c r="H9" s="136"/>
      <c r="I9" s="142" t="s">
        <v>247</v>
      </c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CM9" s="143"/>
      <c r="CN9" s="136" t="s">
        <v>171</v>
      </c>
      <c r="CO9" s="136"/>
      <c r="CP9" s="136"/>
      <c r="CQ9" s="136"/>
      <c r="CR9" s="136"/>
      <c r="CS9" s="136"/>
      <c r="CT9" s="136"/>
      <c r="CU9" s="136"/>
      <c r="CV9" s="136" t="s">
        <v>31</v>
      </c>
      <c r="CW9" s="136"/>
      <c r="CX9" s="136"/>
      <c r="CY9" s="136"/>
      <c r="CZ9" s="136"/>
      <c r="DA9" s="136"/>
      <c r="DB9" s="136"/>
      <c r="DC9" s="136"/>
      <c r="DD9" s="136"/>
      <c r="DE9" s="136"/>
      <c r="DF9" s="139">
        <v>0</v>
      </c>
      <c r="DG9" s="140"/>
      <c r="DH9" s="140"/>
      <c r="DI9" s="140"/>
      <c r="DJ9" s="140"/>
      <c r="DK9" s="140"/>
      <c r="DL9" s="140"/>
      <c r="DM9" s="140"/>
      <c r="DN9" s="140"/>
      <c r="DO9" s="140"/>
      <c r="DP9" s="140"/>
      <c r="DQ9" s="140"/>
      <c r="DR9" s="141"/>
      <c r="DS9" s="139">
        <v>0</v>
      </c>
      <c r="DT9" s="140"/>
      <c r="DU9" s="140"/>
      <c r="DV9" s="140"/>
      <c r="DW9" s="140"/>
      <c r="DX9" s="140"/>
      <c r="DY9" s="140"/>
      <c r="DZ9" s="140"/>
      <c r="EA9" s="140"/>
      <c r="EB9" s="140"/>
      <c r="EC9" s="140"/>
      <c r="ED9" s="140"/>
      <c r="EE9" s="141"/>
      <c r="EF9" s="139">
        <v>0</v>
      </c>
      <c r="EG9" s="140"/>
      <c r="EH9" s="140"/>
      <c r="EI9" s="140"/>
      <c r="EJ9" s="140"/>
      <c r="EK9" s="140"/>
      <c r="EL9" s="140"/>
      <c r="EM9" s="140"/>
      <c r="EN9" s="140"/>
      <c r="EO9" s="140"/>
      <c r="EP9" s="140"/>
      <c r="EQ9" s="140"/>
      <c r="ER9" s="141"/>
      <c r="EW9" s="4"/>
    </row>
    <row r="10" spans="1:148" s="3" customFormat="1" ht="15" customHeight="1">
      <c r="A10" s="136" t="s">
        <v>172</v>
      </c>
      <c r="B10" s="136"/>
      <c r="C10" s="136"/>
      <c r="D10" s="136"/>
      <c r="E10" s="136"/>
      <c r="F10" s="136"/>
      <c r="G10" s="136"/>
      <c r="H10" s="136"/>
      <c r="I10" s="142" t="s">
        <v>248</v>
      </c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143"/>
      <c r="BK10" s="143"/>
      <c r="BL10" s="143"/>
      <c r="BM10" s="143"/>
      <c r="BN10" s="143"/>
      <c r="BO10" s="143"/>
      <c r="BP10" s="143"/>
      <c r="BQ10" s="143"/>
      <c r="BR10" s="143"/>
      <c r="BS10" s="143"/>
      <c r="BT10" s="143"/>
      <c r="BU10" s="143"/>
      <c r="BV10" s="143"/>
      <c r="BW10" s="143"/>
      <c r="BX10" s="143"/>
      <c r="BY10" s="143"/>
      <c r="BZ10" s="143"/>
      <c r="CA10" s="143"/>
      <c r="CB10" s="143"/>
      <c r="CC10" s="143"/>
      <c r="CD10" s="143"/>
      <c r="CE10" s="143"/>
      <c r="CF10" s="143"/>
      <c r="CG10" s="143"/>
      <c r="CH10" s="143"/>
      <c r="CI10" s="143"/>
      <c r="CJ10" s="143"/>
      <c r="CK10" s="143"/>
      <c r="CL10" s="143"/>
      <c r="CM10" s="143"/>
      <c r="CN10" s="136" t="s">
        <v>174</v>
      </c>
      <c r="CO10" s="136"/>
      <c r="CP10" s="136"/>
      <c r="CQ10" s="136"/>
      <c r="CR10" s="136"/>
      <c r="CS10" s="136"/>
      <c r="CT10" s="136"/>
      <c r="CU10" s="136"/>
      <c r="CV10" s="136" t="s">
        <v>31</v>
      </c>
      <c r="CW10" s="136"/>
      <c r="CX10" s="136"/>
      <c r="CY10" s="136"/>
      <c r="CZ10" s="136"/>
      <c r="DA10" s="136"/>
      <c r="DB10" s="136"/>
      <c r="DC10" s="136"/>
      <c r="DD10" s="136"/>
      <c r="DE10" s="136"/>
      <c r="DF10" s="138">
        <v>0</v>
      </c>
      <c r="DG10" s="138"/>
      <c r="DH10" s="138"/>
      <c r="DI10" s="138"/>
      <c r="DJ10" s="138"/>
      <c r="DK10" s="138"/>
      <c r="DL10" s="138"/>
      <c r="DM10" s="138"/>
      <c r="DN10" s="138"/>
      <c r="DO10" s="138"/>
      <c r="DP10" s="138"/>
      <c r="DQ10" s="138"/>
      <c r="DR10" s="138"/>
      <c r="DS10" s="138">
        <v>0</v>
      </c>
      <c r="DT10" s="138"/>
      <c r="DU10" s="138"/>
      <c r="DV10" s="138"/>
      <c r="DW10" s="138"/>
      <c r="DX10" s="138"/>
      <c r="DY10" s="138"/>
      <c r="DZ10" s="138"/>
      <c r="EA10" s="138"/>
      <c r="EB10" s="138"/>
      <c r="EC10" s="138"/>
      <c r="ED10" s="138"/>
      <c r="EE10" s="138"/>
      <c r="EF10" s="138">
        <v>0</v>
      </c>
      <c r="EG10" s="138"/>
      <c r="EH10" s="138"/>
      <c r="EI10" s="138"/>
      <c r="EJ10" s="138"/>
      <c r="EK10" s="138"/>
      <c r="EL10" s="138"/>
      <c r="EM10" s="138"/>
      <c r="EN10" s="138"/>
      <c r="EO10" s="138"/>
      <c r="EP10" s="138"/>
      <c r="EQ10" s="138"/>
      <c r="ER10" s="138"/>
    </row>
    <row r="11" spans="1:148" s="3" customFormat="1" ht="24" customHeight="1">
      <c r="A11" s="136" t="s">
        <v>173</v>
      </c>
      <c r="B11" s="136"/>
      <c r="C11" s="136"/>
      <c r="D11" s="136"/>
      <c r="E11" s="136"/>
      <c r="F11" s="136"/>
      <c r="G11" s="136"/>
      <c r="H11" s="136"/>
      <c r="I11" s="142" t="s">
        <v>249</v>
      </c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  <c r="BZ11" s="143"/>
      <c r="CA11" s="143"/>
      <c r="CB11" s="143"/>
      <c r="CC11" s="143"/>
      <c r="CD11" s="143"/>
      <c r="CE11" s="143"/>
      <c r="CF11" s="143"/>
      <c r="CG11" s="143"/>
      <c r="CH11" s="143"/>
      <c r="CI11" s="143"/>
      <c r="CJ11" s="143"/>
      <c r="CK11" s="143"/>
      <c r="CL11" s="143"/>
      <c r="CM11" s="143"/>
      <c r="CN11" s="136" t="s">
        <v>175</v>
      </c>
      <c r="CO11" s="136"/>
      <c r="CP11" s="136"/>
      <c r="CQ11" s="136"/>
      <c r="CR11" s="136"/>
      <c r="CS11" s="136"/>
      <c r="CT11" s="136"/>
      <c r="CU11" s="136"/>
      <c r="CV11" s="136" t="s">
        <v>31</v>
      </c>
      <c r="CW11" s="136"/>
      <c r="CX11" s="136"/>
      <c r="CY11" s="136"/>
      <c r="CZ11" s="136"/>
      <c r="DA11" s="136"/>
      <c r="DB11" s="136"/>
      <c r="DC11" s="136"/>
      <c r="DD11" s="136"/>
      <c r="DE11" s="136"/>
      <c r="DF11" s="138">
        <f>DF12+DF15+DF22</f>
        <v>30441589.05</v>
      </c>
      <c r="DG11" s="138"/>
      <c r="DH11" s="138"/>
      <c r="DI11" s="138"/>
      <c r="DJ11" s="138"/>
      <c r="DK11" s="138"/>
      <c r="DL11" s="138"/>
      <c r="DM11" s="138"/>
      <c r="DN11" s="138"/>
      <c r="DO11" s="138"/>
      <c r="DP11" s="138"/>
      <c r="DQ11" s="138"/>
      <c r="DR11" s="138"/>
      <c r="DS11" s="138">
        <f>DS14+DS15+DS22</f>
        <v>18033185.52</v>
      </c>
      <c r="DT11" s="138"/>
      <c r="DU11" s="138"/>
      <c r="DV11" s="138"/>
      <c r="DW11" s="138"/>
      <c r="DX11" s="138"/>
      <c r="DY11" s="138"/>
      <c r="DZ11" s="138"/>
      <c r="EA11" s="138"/>
      <c r="EB11" s="138"/>
      <c r="EC11" s="138"/>
      <c r="ED11" s="138"/>
      <c r="EE11" s="138"/>
      <c r="EF11" s="138">
        <f>EF14+EF15+EF22</f>
        <v>18033185.52</v>
      </c>
      <c r="EG11" s="138"/>
      <c r="EH11" s="138"/>
      <c r="EI11" s="138"/>
      <c r="EJ11" s="138"/>
      <c r="EK11" s="138"/>
      <c r="EL11" s="138"/>
      <c r="EM11" s="138"/>
      <c r="EN11" s="138"/>
      <c r="EO11" s="138"/>
      <c r="EP11" s="138"/>
      <c r="EQ11" s="138"/>
      <c r="ER11" s="138"/>
    </row>
    <row r="12" spans="1:148" ht="24.75" customHeight="1">
      <c r="A12" s="145" t="s">
        <v>176</v>
      </c>
      <c r="B12" s="145"/>
      <c r="C12" s="145"/>
      <c r="D12" s="145"/>
      <c r="E12" s="145"/>
      <c r="F12" s="145"/>
      <c r="G12" s="145"/>
      <c r="H12" s="145"/>
      <c r="I12" s="146" t="s">
        <v>178</v>
      </c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147"/>
      <c r="BR12" s="147"/>
      <c r="BS12" s="147"/>
      <c r="BT12" s="147"/>
      <c r="BU12" s="147"/>
      <c r="BV12" s="147"/>
      <c r="BW12" s="147"/>
      <c r="BX12" s="147"/>
      <c r="BY12" s="147"/>
      <c r="BZ12" s="147"/>
      <c r="CA12" s="147"/>
      <c r="CB12" s="147"/>
      <c r="CC12" s="147"/>
      <c r="CD12" s="147"/>
      <c r="CE12" s="147"/>
      <c r="CF12" s="147"/>
      <c r="CG12" s="147"/>
      <c r="CH12" s="147"/>
      <c r="CI12" s="147"/>
      <c r="CJ12" s="147"/>
      <c r="CK12" s="147"/>
      <c r="CL12" s="147"/>
      <c r="CM12" s="147"/>
      <c r="CN12" s="145" t="s">
        <v>177</v>
      </c>
      <c r="CO12" s="145"/>
      <c r="CP12" s="145"/>
      <c r="CQ12" s="145"/>
      <c r="CR12" s="145"/>
      <c r="CS12" s="145"/>
      <c r="CT12" s="145"/>
      <c r="CU12" s="145"/>
      <c r="CV12" s="145" t="s">
        <v>31</v>
      </c>
      <c r="CW12" s="145"/>
      <c r="CX12" s="145"/>
      <c r="CY12" s="145"/>
      <c r="CZ12" s="145"/>
      <c r="DA12" s="145"/>
      <c r="DB12" s="145"/>
      <c r="DC12" s="145"/>
      <c r="DD12" s="145"/>
      <c r="DE12" s="145"/>
      <c r="DF12" s="144">
        <f>DF14</f>
        <v>4510156.24</v>
      </c>
      <c r="DG12" s="144"/>
      <c r="DH12" s="144"/>
      <c r="DI12" s="144"/>
      <c r="DJ12" s="144"/>
      <c r="DK12" s="144"/>
      <c r="DL12" s="144"/>
      <c r="DM12" s="144"/>
      <c r="DN12" s="144"/>
      <c r="DO12" s="144"/>
      <c r="DP12" s="144"/>
      <c r="DQ12" s="144"/>
      <c r="DR12" s="144"/>
      <c r="DS12" s="144">
        <f>DS14</f>
        <v>6251747.91</v>
      </c>
      <c r="DT12" s="144"/>
      <c r="DU12" s="144"/>
      <c r="DV12" s="144"/>
      <c r="DW12" s="144"/>
      <c r="DX12" s="144"/>
      <c r="DY12" s="144"/>
      <c r="DZ12" s="144"/>
      <c r="EA12" s="144"/>
      <c r="EB12" s="144"/>
      <c r="EC12" s="144"/>
      <c r="ED12" s="144"/>
      <c r="EE12" s="144"/>
      <c r="EF12" s="144">
        <f>EF14</f>
        <v>6251747.91</v>
      </c>
      <c r="EG12" s="144"/>
      <c r="EH12" s="144"/>
      <c r="EI12" s="144"/>
      <c r="EJ12" s="144"/>
      <c r="EK12" s="144"/>
      <c r="EL12" s="144"/>
      <c r="EM12" s="144"/>
      <c r="EN12" s="144"/>
      <c r="EO12" s="144"/>
      <c r="EP12" s="144"/>
      <c r="EQ12" s="144"/>
      <c r="ER12" s="144"/>
    </row>
    <row r="13" spans="1:148" ht="24" customHeight="1">
      <c r="A13" s="145" t="s">
        <v>179</v>
      </c>
      <c r="B13" s="145"/>
      <c r="C13" s="145"/>
      <c r="D13" s="145"/>
      <c r="E13" s="145"/>
      <c r="F13" s="145"/>
      <c r="G13" s="145"/>
      <c r="H13" s="145"/>
      <c r="I13" s="148" t="s">
        <v>180</v>
      </c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  <c r="BI13" s="149"/>
      <c r="BJ13" s="149"/>
      <c r="BK13" s="149"/>
      <c r="BL13" s="149"/>
      <c r="BM13" s="149"/>
      <c r="BN13" s="149"/>
      <c r="BO13" s="149"/>
      <c r="BP13" s="149"/>
      <c r="BQ13" s="149"/>
      <c r="BR13" s="149"/>
      <c r="BS13" s="149"/>
      <c r="BT13" s="149"/>
      <c r="BU13" s="149"/>
      <c r="BV13" s="149"/>
      <c r="BW13" s="149"/>
      <c r="BX13" s="149"/>
      <c r="BY13" s="149"/>
      <c r="BZ13" s="149"/>
      <c r="CA13" s="149"/>
      <c r="CB13" s="149"/>
      <c r="CC13" s="149"/>
      <c r="CD13" s="149"/>
      <c r="CE13" s="149"/>
      <c r="CF13" s="149"/>
      <c r="CG13" s="149"/>
      <c r="CH13" s="149"/>
      <c r="CI13" s="149"/>
      <c r="CJ13" s="149"/>
      <c r="CK13" s="149"/>
      <c r="CL13" s="149"/>
      <c r="CM13" s="149"/>
      <c r="CN13" s="145" t="s">
        <v>181</v>
      </c>
      <c r="CO13" s="145"/>
      <c r="CP13" s="145"/>
      <c r="CQ13" s="145"/>
      <c r="CR13" s="145"/>
      <c r="CS13" s="145"/>
      <c r="CT13" s="145"/>
      <c r="CU13" s="145"/>
      <c r="CV13" s="145" t="s">
        <v>31</v>
      </c>
      <c r="CW13" s="145"/>
      <c r="CX13" s="145"/>
      <c r="CY13" s="145"/>
      <c r="CZ13" s="145"/>
      <c r="DA13" s="145"/>
      <c r="DB13" s="145"/>
      <c r="DC13" s="145"/>
      <c r="DD13" s="145"/>
      <c r="DE13" s="145"/>
      <c r="DF13" s="144">
        <v>0</v>
      </c>
      <c r="DG13" s="144"/>
      <c r="DH13" s="144"/>
      <c r="DI13" s="144"/>
      <c r="DJ13" s="144"/>
      <c r="DK13" s="144"/>
      <c r="DL13" s="144"/>
      <c r="DM13" s="144"/>
      <c r="DN13" s="144"/>
      <c r="DO13" s="144"/>
      <c r="DP13" s="144"/>
      <c r="DQ13" s="144"/>
      <c r="DR13" s="144"/>
      <c r="DS13" s="144">
        <v>0</v>
      </c>
      <c r="DT13" s="144"/>
      <c r="DU13" s="144"/>
      <c r="DV13" s="144"/>
      <c r="DW13" s="144"/>
      <c r="DX13" s="144"/>
      <c r="DY13" s="144"/>
      <c r="DZ13" s="144"/>
      <c r="EA13" s="144"/>
      <c r="EB13" s="144"/>
      <c r="EC13" s="144"/>
      <c r="ED13" s="144"/>
      <c r="EE13" s="144"/>
      <c r="EF13" s="144">
        <v>0</v>
      </c>
      <c r="EG13" s="144"/>
      <c r="EH13" s="144"/>
      <c r="EI13" s="144"/>
      <c r="EJ13" s="144"/>
      <c r="EK13" s="144"/>
      <c r="EL13" s="144"/>
      <c r="EM13" s="144"/>
      <c r="EN13" s="144"/>
      <c r="EO13" s="144"/>
      <c r="EP13" s="144"/>
      <c r="EQ13" s="144"/>
      <c r="ER13" s="144"/>
    </row>
    <row r="14" spans="1:148" s="3" customFormat="1" ht="12.75" customHeight="1">
      <c r="A14" s="136" t="s">
        <v>182</v>
      </c>
      <c r="B14" s="136"/>
      <c r="C14" s="136"/>
      <c r="D14" s="136"/>
      <c r="E14" s="136"/>
      <c r="F14" s="136"/>
      <c r="G14" s="136"/>
      <c r="H14" s="136"/>
      <c r="I14" s="150" t="s">
        <v>206</v>
      </c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  <c r="BI14" s="151"/>
      <c r="BJ14" s="151"/>
      <c r="BK14" s="151"/>
      <c r="BL14" s="151"/>
      <c r="BM14" s="151"/>
      <c r="BN14" s="151"/>
      <c r="BO14" s="151"/>
      <c r="BP14" s="151"/>
      <c r="BQ14" s="151"/>
      <c r="BR14" s="151"/>
      <c r="BS14" s="151"/>
      <c r="BT14" s="151"/>
      <c r="BU14" s="151"/>
      <c r="BV14" s="151"/>
      <c r="BW14" s="151"/>
      <c r="BX14" s="151"/>
      <c r="BY14" s="151"/>
      <c r="BZ14" s="151"/>
      <c r="CA14" s="151"/>
      <c r="CB14" s="151"/>
      <c r="CC14" s="151"/>
      <c r="CD14" s="151"/>
      <c r="CE14" s="151"/>
      <c r="CF14" s="151"/>
      <c r="CG14" s="151"/>
      <c r="CH14" s="151"/>
      <c r="CI14" s="151"/>
      <c r="CJ14" s="151"/>
      <c r="CK14" s="151"/>
      <c r="CL14" s="151"/>
      <c r="CM14" s="151"/>
      <c r="CN14" s="136" t="s">
        <v>183</v>
      </c>
      <c r="CO14" s="136"/>
      <c r="CP14" s="136"/>
      <c r="CQ14" s="136"/>
      <c r="CR14" s="136"/>
      <c r="CS14" s="136"/>
      <c r="CT14" s="136"/>
      <c r="CU14" s="136"/>
      <c r="CV14" s="136" t="s">
        <v>31</v>
      </c>
      <c r="CW14" s="136"/>
      <c r="CX14" s="136"/>
      <c r="CY14" s="136"/>
      <c r="CZ14" s="136"/>
      <c r="DA14" s="136"/>
      <c r="DB14" s="136"/>
      <c r="DC14" s="136"/>
      <c r="DD14" s="136"/>
      <c r="DE14" s="136"/>
      <c r="DF14" s="138">
        <f>'2023'!DG79</f>
        <v>4510156.24</v>
      </c>
      <c r="DG14" s="138"/>
      <c r="DH14" s="138"/>
      <c r="DI14" s="138"/>
      <c r="DJ14" s="138"/>
      <c r="DK14" s="138"/>
      <c r="DL14" s="138"/>
      <c r="DM14" s="138"/>
      <c r="DN14" s="138"/>
      <c r="DO14" s="138"/>
      <c r="DP14" s="138"/>
      <c r="DQ14" s="138"/>
      <c r="DR14" s="138"/>
      <c r="DS14" s="138">
        <f>'2024'!DG75</f>
        <v>6251747.91</v>
      </c>
      <c r="DT14" s="138"/>
      <c r="DU14" s="138"/>
      <c r="DV14" s="138"/>
      <c r="DW14" s="138"/>
      <c r="DX14" s="138"/>
      <c r="DY14" s="138"/>
      <c r="DZ14" s="138"/>
      <c r="EA14" s="138"/>
      <c r="EB14" s="138"/>
      <c r="EC14" s="138"/>
      <c r="ED14" s="138"/>
      <c r="EE14" s="138"/>
      <c r="EF14" s="138">
        <f>'2024'!DG75</f>
        <v>6251747.91</v>
      </c>
      <c r="EG14" s="138"/>
      <c r="EH14" s="138"/>
      <c r="EI14" s="138"/>
      <c r="EJ14" s="138"/>
      <c r="EK14" s="138"/>
      <c r="EL14" s="138"/>
      <c r="EM14" s="138"/>
      <c r="EN14" s="138"/>
      <c r="EO14" s="138"/>
      <c r="EP14" s="138"/>
      <c r="EQ14" s="138"/>
      <c r="ER14" s="138"/>
    </row>
    <row r="15" spans="1:148" s="3" customFormat="1" ht="16.5" customHeight="1">
      <c r="A15" s="136" t="s">
        <v>184</v>
      </c>
      <c r="B15" s="136"/>
      <c r="C15" s="136"/>
      <c r="D15" s="136"/>
      <c r="E15" s="136"/>
      <c r="F15" s="136"/>
      <c r="G15" s="136"/>
      <c r="H15" s="136"/>
      <c r="I15" s="152" t="s">
        <v>185</v>
      </c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3"/>
      <c r="BH15" s="153"/>
      <c r="BI15" s="153"/>
      <c r="BJ15" s="153"/>
      <c r="BK15" s="153"/>
      <c r="BL15" s="153"/>
      <c r="BM15" s="153"/>
      <c r="BN15" s="153"/>
      <c r="BO15" s="153"/>
      <c r="BP15" s="153"/>
      <c r="BQ15" s="153"/>
      <c r="BR15" s="153"/>
      <c r="BS15" s="153"/>
      <c r="BT15" s="153"/>
      <c r="BU15" s="153"/>
      <c r="BV15" s="153"/>
      <c r="BW15" s="153"/>
      <c r="BX15" s="153"/>
      <c r="BY15" s="153"/>
      <c r="BZ15" s="153"/>
      <c r="CA15" s="153"/>
      <c r="CB15" s="153"/>
      <c r="CC15" s="153"/>
      <c r="CD15" s="153"/>
      <c r="CE15" s="153"/>
      <c r="CF15" s="153"/>
      <c r="CG15" s="153"/>
      <c r="CH15" s="153"/>
      <c r="CI15" s="153"/>
      <c r="CJ15" s="153"/>
      <c r="CK15" s="153"/>
      <c r="CL15" s="153"/>
      <c r="CM15" s="153"/>
      <c r="CN15" s="136" t="s">
        <v>186</v>
      </c>
      <c r="CO15" s="136"/>
      <c r="CP15" s="136"/>
      <c r="CQ15" s="136"/>
      <c r="CR15" s="136"/>
      <c r="CS15" s="136"/>
      <c r="CT15" s="136"/>
      <c r="CU15" s="136"/>
      <c r="CV15" s="136" t="s">
        <v>31</v>
      </c>
      <c r="CW15" s="136"/>
      <c r="CX15" s="136"/>
      <c r="CY15" s="136"/>
      <c r="CZ15" s="136"/>
      <c r="DA15" s="136"/>
      <c r="DB15" s="136"/>
      <c r="DC15" s="136"/>
      <c r="DD15" s="136"/>
      <c r="DE15" s="136"/>
      <c r="DF15" s="138">
        <f>DF17</f>
        <v>16593002.67</v>
      </c>
      <c r="DG15" s="138"/>
      <c r="DH15" s="138"/>
      <c r="DI15" s="138"/>
      <c r="DJ15" s="138"/>
      <c r="DK15" s="138"/>
      <c r="DL15" s="138"/>
      <c r="DM15" s="138"/>
      <c r="DN15" s="138"/>
      <c r="DO15" s="138"/>
      <c r="DP15" s="138"/>
      <c r="DQ15" s="138"/>
      <c r="DR15" s="138"/>
      <c r="DS15" s="138">
        <f>DS17</f>
        <v>3500000</v>
      </c>
      <c r="DT15" s="138"/>
      <c r="DU15" s="138"/>
      <c r="DV15" s="138"/>
      <c r="DW15" s="138"/>
      <c r="DX15" s="138"/>
      <c r="DY15" s="138"/>
      <c r="DZ15" s="138"/>
      <c r="EA15" s="138"/>
      <c r="EB15" s="138"/>
      <c r="EC15" s="138"/>
      <c r="ED15" s="138"/>
      <c r="EE15" s="138"/>
      <c r="EF15" s="138">
        <f>EF17</f>
        <v>3500000</v>
      </c>
      <c r="EG15" s="138"/>
      <c r="EH15" s="138"/>
      <c r="EI15" s="138"/>
      <c r="EJ15" s="138"/>
      <c r="EK15" s="138"/>
      <c r="EL15" s="138"/>
      <c r="EM15" s="138"/>
      <c r="EN15" s="138"/>
      <c r="EO15" s="138"/>
      <c r="EP15" s="138"/>
      <c r="EQ15" s="138"/>
      <c r="ER15" s="138"/>
    </row>
    <row r="16" spans="1:148" ht="24" customHeight="1">
      <c r="A16" s="145" t="s">
        <v>187</v>
      </c>
      <c r="B16" s="145"/>
      <c r="C16" s="145"/>
      <c r="D16" s="145"/>
      <c r="E16" s="145"/>
      <c r="F16" s="145"/>
      <c r="G16" s="145"/>
      <c r="H16" s="145"/>
      <c r="I16" s="148" t="s">
        <v>180</v>
      </c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  <c r="BI16" s="149"/>
      <c r="BJ16" s="149"/>
      <c r="BK16" s="149"/>
      <c r="BL16" s="149"/>
      <c r="BM16" s="149"/>
      <c r="BN16" s="149"/>
      <c r="BO16" s="149"/>
      <c r="BP16" s="149"/>
      <c r="BQ16" s="149"/>
      <c r="BR16" s="149"/>
      <c r="BS16" s="149"/>
      <c r="BT16" s="149"/>
      <c r="BU16" s="149"/>
      <c r="BV16" s="149"/>
      <c r="BW16" s="149"/>
      <c r="BX16" s="149"/>
      <c r="BY16" s="149"/>
      <c r="BZ16" s="149"/>
      <c r="CA16" s="149"/>
      <c r="CB16" s="149"/>
      <c r="CC16" s="149"/>
      <c r="CD16" s="149"/>
      <c r="CE16" s="149"/>
      <c r="CF16" s="149"/>
      <c r="CG16" s="149"/>
      <c r="CH16" s="149"/>
      <c r="CI16" s="149"/>
      <c r="CJ16" s="149"/>
      <c r="CK16" s="149"/>
      <c r="CL16" s="149"/>
      <c r="CM16" s="149"/>
      <c r="CN16" s="145" t="s">
        <v>188</v>
      </c>
      <c r="CO16" s="145"/>
      <c r="CP16" s="145"/>
      <c r="CQ16" s="145"/>
      <c r="CR16" s="145"/>
      <c r="CS16" s="145"/>
      <c r="CT16" s="145"/>
      <c r="CU16" s="145"/>
      <c r="CV16" s="145" t="s">
        <v>31</v>
      </c>
      <c r="CW16" s="145"/>
      <c r="CX16" s="145"/>
      <c r="CY16" s="145"/>
      <c r="CZ16" s="145"/>
      <c r="DA16" s="145"/>
      <c r="DB16" s="145"/>
      <c r="DC16" s="145"/>
      <c r="DD16" s="145"/>
      <c r="DE16" s="145"/>
      <c r="DF16" s="144">
        <v>0</v>
      </c>
      <c r="DG16" s="144"/>
      <c r="DH16" s="144"/>
      <c r="DI16" s="144"/>
      <c r="DJ16" s="144"/>
      <c r="DK16" s="144"/>
      <c r="DL16" s="144"/>
      <c r="DM16" s="144"/>
      <c r="DN16" s="144"/>
      <c r="DO16" s="144"/>
      <c r="DP16" s="144"/>
      <c r="DQ16" s="144"/>
      <c r="DR16" s="144"/>
      <c r="DS16" s="144">
        <v>0</v>
      </c>
      <c r="DT16" s="144"/>
      <c r="DU16" s="144"/>
      <c r="DV16" s="144"/>
      <c r="DW16" s="144"/>
      <c r="DX16" s="144"/>
      <c r="DY16" s="144"/>
      <c r="DZ16" s="144"/>
      <c r="EA16" s="144"/>
      <c r="EB16" s="144"/>
      <c r="EC16" s="144"/>
      <c r="ED16" s="144"/>
      <c r="EE16" s="144"/>
      <c r="EF16" s="144">
        <v>0</v>
      </c>
      <c r="EG16" s="144"/>
      <c r="EH16" s="144"/>
      <c r="EI16" s="144"/>
      <c r="EJ16" s="144"/>
      <c r="EK16" s="144"/>
      <c r="EL16" s="144"/>
      <c r="EM16" s="144"/>
      <c r="EN16" s="144"/>
      <c r="EO16" s="144"/>
      <c r="EP16" s="144"/>
      <c r="EQ16" s="144"/>
      <c r="ER16" s="144"/>
    </row>
    <row r="17" spans="1:148" ht="12.75" customHeight="1">
      <c r="A17" s="145" t="s">
        <v>189</v>
      </c>
      <c r="B17" s="145"/>
      <c r="C17" s="145"/>
      <c r="D17" s="145"/>
      <c r="E17" s="145"/>
      <c r="F17" s="145"/>
      <c r="G17" s="145"/>
      <c r="H17" s="145"/>
      <c r="I17" s="148" t="s">
        <v>206</v>
      </c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  <c r="BI17" s="149"/>
      <c r="BJ17" s="149"/>
      <c r="BK17" s="149"/>
      <c r="BL17" s="149"/>
      <c r="BM17" s="149"/>
      <c r="BN17" s="149"/>
      <c r="BO17" s="149"/>
      <c r="BP17" s="149"/>
      <c r="BQ17" s="149"/>
      <c r="BR17" s="149"/>
      <c r="BS17" s="149"/>
      <c r="BT17" s="149"/>
      <c r="BU17" s="149"/>
      <c r="BV17" s="149"/>
      <c r="BW17" s="149"/>
      <c r="BX17" s="149"/>
      <c r="BY17" s="149"/>
      <c r="BZ17" s="149"/>
      <c r="CA17" s="149"/>
      <c r="CB17" s="149"/>
      <c r="CC17" s="149"/>
      <c r="CD17" s="149"/>
      <c r="CE17" s="149"/>
      <c r="CF17" s="149"/>
      <c r="CG17" s="149"/>
      <c r="CH17" s="149"/>
      <c r="CI17" s="149"/>
      <c r="CJ17" s="149"/>
      <c r="CK17" s="149"/>
      <c r="CL17" s="149"/>
      <c r="CM17" s="149"/>
      <c r="CN17" s="145" t="s">
        <v>190</v>
      </c>
      <c r="CO17" s="145"/>
      <c r="CP17" s="145"/>
      <c r="CQ17" s="145"/>
      <c r="CR17" s="145"/>
      <c r="CS17" s="145"/>
      <c r="CT17" s="145"/>
      <c r="CU17" s="145"/>
      <c r="CV17" s="145" t="s">
        <v>31</v>
      </c>
      <c r="CW17" s="145"/>
      <c r="CX17" s="145"/>
      <c r="CY17" s="145"/>
      <c r="CZ17" s="145"/>
      <c r="DA17" s="145"/>
      <c r="DB17" s="145"/>
      <c r="DC17" s="145"/>
      <c r="DD17" s="145"/>
      <c r="DE17" s="145"/>
      <c r="DF17" s="144">
        <f>'2023'!DT79</f>
        <v>16593002.67</v>
      </c>
      <c r="DG17" s="144"/>
      <c r="DH17" s="144"/>
      <c r="DI17" s="144"/>
      <c r="DJ17" s="144"/>
      <c r="DK17" s="144"/>
      <c r="DL17" s="144"/>
      <c r="DM17" s="144"/>
      <c r="DN17" s="144"/>
      <c r="DO17" s="144"/>
      <c r="DP17" s="144"/>
      <c r="DQ17" s="144"/>
      <c r="DR17" s="144"/>
      <c r="DS17" s="144">
        <f>'2024'!DT75</f>
        <v>3500000</v>
      </c>
      <c r="DT17" s="144"/>
      <c r="DU17" s="144"/>
      <c r="DV17" s="144"/>
      <c r="DW17" s="144"/>
      <c r="DX17" s="144"/>
      <c r="DY17" s="144"/>
      <c r="DZ17" s="144"/>
      <c r="EA17" s="144"/>
      <c r="EB17" s="144"/>
      <c r="EC17" s="144"/>
      <c r="ED17" s="144"/>
      <c r="EE17" s="144"/>
      <c r="EF17" s="144">
        <f>'2025'!DT75</f>
        <v>3500000</v>
      </c>
      <c r="EG17" s="144"/>
      <c r="EH17" s="144"/>
      <c r="EI17" s="144"/>
      <c r="EJ17" s="144"/>
      <c r="EK17" s="144"/>
      <c r="EL17" s="144"/>
      <c r="EM17" s="144"/>
      <c r="EN17" s="144"/>
      <c r="EO17" s="144"/>
      <c r="EP17" s="144"/>
      <c r="EQ17" s="144"/>
      <c r="ER17" s="144"/>
    </row>
    <row r="18" spans="1:148" ht="12.75" customHeight="1">
      <c r="A18" s="145" t="s">
        <v>191</v>
      </c>
      <c r="B18" s="145"/>
      <c r="C18" s="145"/>
      <c r="D18" s="145"/>
      <c r="E18" s="145"/>
      <c r="F18" s="145"/>
      <c r="G18" s="145"/>
      <c r="H18" s="145"/>
      <c r="I18" s="146" t="s">
        <v>250</v>
      </c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  <c r="CM18" s="147"/>
      <c r="CN18" s="145" t="s">
        <v>192</v>
      </c>
      <c r="CO18" s="145"/>
      <c r="CP18" s="145"/>
      <c r="CQ18" s="145"/>
      <c r="CR18" s="145"/>
      <c r="CS18" s="145"/>
      <c r="CT18" s="145"/>
      <c r="CU18" s="145"/>
      <c r="CV18" s="145" t="s">
        <v>31</v>
      </c>
      <c r="CW18" s="145"/>
      <c r="CX18" s="145"/>
      <c r="CY18" s="145"/>
      <c r="CZ18" s="145"/>
      <c r="DA18" s="145"/>
      <c r="DB18" s="145"/>
      <c r="DC18" s="145"/>
      <c r="DD18" s="145"/>
      <c r="DE18" s="145"/>
      <c r="DF18" s="144">
        <v>0</v>
      </c>
      <c r="DG18" s="144"/>
      <c r="DH18" s="144"/>
      <c r="DI18" s="144"/>
      <c r="DJ18" s="144"/>
      <c r="DK18" s="144"/>
      <c r="DL18" s="144"/>
      <c r="DM18" s="144"/>
      <c r="DN18" s="144"/>
      <c r="DO18" s="144"/>
      <c r="DP18" s="144"/>
      <c r="DQ18" s="144"/>
      <c r="DR18" s="144"/>
      <c r="DS18" s="144">
        <v>0</v>
      </c>
      <c r="DT18" s="144"/>
      <c r="DU18" s="144"/>
      <c r="DV18" s="144"/>
      <c r="DW18" s="144"/>
      <c r="DX18" s="144"/>
      <c r="DY18" s="144"/>
      <c r="DZ18" s="144"/>
      <c r="EA18" s="144"/>
      <c r="EB18" s="144"/>
      <c r="EC18" s="144"/>
      <c r="ED18" s="144"/>
      <c r="EE18" s="144"/>
      <c r="EF18" s="144">
        <v>0</v>
      </c>
      <c r="EG18" s="144"/>
      <c r="EH18" s="144"/>
      <c r="EI18" s="144"/>
      <c r="EJ18" s="144"/>
      <c r="EK18" s="144"/>
      <c r="EL18" s="144"/>
      <c r="EM18" s="144"/>
      <c r="EN18" s="144"/>
      <c r="EO18" s="144"/>
      <c r="EP18" s="144"/>
      <c r="EQ18" s="144"/>
      <c r="ER18" s="144"/>
    </row>
    <row r="19" spans="1:148" ht="11.25">
      <c r="A19" s="145" t="s">
        <v>193</v>
      </c>
      <c r="B19" s="145"/>
      <c r="C19" s="145"/>
      <c r="D19" s="145"/>
      <c r="E19" s="145"/>
      <c r="F19" s="145"/>
      <c r="G19" s="145"/>
      <c r="H19" s="145"/>
      <c r="I19" s="146" t="s">
        <v>194</v>
      </c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5" t="s">
        <v>195</v>
      </c>
      <c r="CO19" s="145"/>
      <c r="CP19" s="145"/>
      <c r="CQ19" s="145"/>
      <c r="CR19" s="145"/>
      <c r="CS19" s="145"/>
      <c r="CT19" s="145"/>
      <c r="CU19" s="145"/>
      <c r="CV19" s="145" t="s">
        <v>31</v>
      </c>
      <c r="CW19" s="145"/>
      <c r="CX19" s="145"/>
      <c r="CY19" s="145"/>
      <c r="CZ19" s="145"/>
      <c r="DA19" s="145"/>
      <c r="DB19" s="145"/>
      <c r="DC19" s="145"/>
      <c r="DD19" s="145"/>
      <c r="DE19" s="145"/>
      <c r="DF19" s="144">
        <v>0</v>
      </c>
      <c r="DG19" s="144"/>
      <c r="DH19" s="144"/>
      <c r="DI19" s="144"/>
      <c r="DJ19" s="144"/>
      <c r="DK19" s="144"/>
      <c r="DL19" s="144"/>
      <c r="DM19" s="144"/>
      <c r="DN19" s="144"/>
      <c r="DO19" s="144"/>
      <c r="DP19" s="144"/>
      <c r="DQ19" s="144"/>
      <c r="DR19" s="144"/>
      <c r="DS19" s="144">
        <v>0</v>
      </c>
      <c r="DT19" s="144"/>
      <c r="DU19" s="144"/>
      <c r="DV19" s="144"/>
      <c r="DW19" s="144"/>
      <c r="DX19" s="144"/>
      <c r="DY19" s="144"/>
      <c r="DZ19" s="144"/>
      <c r="EA19" s="144"/>
      <c r="EB19" s="144"/>
      <c r="EC19" s="144"/>
      <c r="ED19" s="144"/>
      <c r="EE19" s="144"/>
      <c r="EF19" s="144">
        <v>0</v>
      </c>
      <c r="EG19" s="144"/>
      <c r="EH19" s="144"/>
      <c r="EI19" s="144"/>
      <c r="EJ19" s="144"/>
      <c r="EK19" s="144"/>
      <c r="EL19" s="144"/>
      <c r="EM19" s="144"/>
      <c r="EN19" s="144"/>
      <c r="EO19" s="144"/>
      <c r="EP19" s="144"/>
      <c r="EQ19" s="144"/>
      <c r="ER19" s="144"/>
    </row>
    <row r="20" spans="1:148" ht="23.25" customHeight="1">
      <c r="A20" s="145" t="s">
        <v>196</v>
      </c>
      <c r="B20" s="145"/>
      <c r="C20" s="145"/>
      <c r="D20" s="145"/>
      <c r="E20" s="145"/>
      <c r="F20" s="145"/>
      <c r="G20" s="145"/>
      <c r="H20" s="145"/>
      <c r="I20" s="148" t="s">
        <v>180</v>
      </c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  <c r="BI20" s="149"/>
      <c r="BJ20" s="149"/>
      <c r="BK20" s="149"/>
      <c r="BL20" s="149"/>
      <c r="BM20" s="149"/>
      <c r="BN20" s="149"/>
      <c r="BO20" s="149"/>
      <c r="BP20" s="149"/>
      <c r="BQ20" s="149"/>
      <c r="BR20" s="149"/>
      <c r="BS20" s="149"/>
      <c r="BT20" s="149"/>
      <c r="BU20" s="149"/>
      <c r="BV20" s="149"/>
      <c r="BW20" s="149"/>
      <c r="BX20" s="149"/>
      <c r="BY20" s="149"/>
      <c r="BZ20" s="149"/>
      <c r="CA20" s="149"/>
      <c r="CB20" s="149"/>
      <c r="CC20" s="149"/>
      <c r="CD20" s="149"/>
      <c r="CE20" s="149"/>
      <c r="CF20" s="149"/>
      <c r="CG20" s="149"/>
      <c r="CH20" s="149"/>
      <c r="CI20" s="149"/>
      <c r="CJ20" s="149"/>
      <c r="CK20" s="149"/>
      <c r="CL20" s="149"/>
      <c r="CM20" s="149"/>
      <c r="CN20" s="145" t="s">
        <v>197</v>
      </c>
      <c r="CO20" s="145"/>
      <c r="CP20" s="145"/>
      <c r="CQ20" s="145"/>
      <c r="CR20" s="145"/>
      <c r="CS20" s="145"/>
      <c r="CT20" s="145"/>
      <c r="CU20" s="145"/>
      <c r="CV20" s="145" t="s">
        <v>31</v>
      </c>
      <c r="CW20" s="145"/>
      <c r="CX20" s="145"/>
      <c r="CY20" s="145"/>
      <c r="CZ20" s="145"/>
      <c r="DA20" s="145"/>
      <c r="DB20" s="145"/>
      <c r="DC20" s="145"/>
      <c r="DD20" s="145"/>
      <c r="DE20" s="145"/>
      <c r="DF20" s="144">
        <v>0</v>
      </c>
      <c r="DG20" s="144"/>
      <c r="DH20" s="144"/>
      <c r="DI20" s="144"/>
      <c r="DJ20" s="144"/>
      <c r="DK20" s="144"/>
      <c r="DL20" s="144"/>
      <c r="DM20" s="144"/>
      <c r="DN20" s="144"/>
      <c r="DO20" s="144"/>
      <c r="DP20" s="144"/>
      <c r="DQ20" s="144"/>
      <c r="DR20" s="144"/>
      <c r="DS20" s="144">
        <v>0</v>
      </c>
      <c r="DT20" s="144"/>
      <c r="DU20" s="144"/>
      <c r="DV20" s="144"/>
      <c r="DW20" s="144"/>
      <c r="DX20" s="144"/>
      <c r="DY20" s="144"/>
      <c r="DZ20" s="144"/>
      <c r="EA20" s="144"/>
      <c r="EB20" s="144"/>
      <c r="EC20" s="144"/>
      <c r="ED20" s="144"/>
      <c r="EE20" s="144"/>
      <c r="EF20" s="144">
        <v>0</v>
      </c>
      <c r="EG20" s="144"/>
      <c r="EH20" s="144"/>
      <c r="EI20" s="144"/>
      <c r="EJ20" s="144"/>
      <c r="EK20" s="144"/>
      <c r="EL20" s="144"/>
      <c r="EM20" s="144"/>
      <c r="EN20" s="144"/>
      <c r="EO20" s="144"/>
      <c r="EP20" s="144"/>
      <c r="EQ20" s="144"/>
      <c r="ER20" s="144"/>
    </row>
    <row r="21" spans="1:148" ht="12.75" customHeight="1">
      <c r="A21" s="145" t="s">
        <v>198</v>
      </c>
      <c r="B21" s="145"/>
      <c r="C21" s="145"/>
      <c r="D21" s="145"/>
      <c r="E21" s="145"/>
      <c r="F21" s="145"/>
      <c r="G21" s="145"/>
      <c r="H21" s="145"/>
      <c r="I21" s="148" t="s">
        <v>206</v>
      </c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  <c r="BI21" s="149"/>
      <c r="BJ21" s="149"/>
      <c r="BK21" s="149"/>
      <c r="BL21" s="149"/>
      <c r="BM21" s="149"/>
      <c r="BN21" s="149"/>
      <c r="BO21" s="149"/>
      <c r="BP21" s="149"/>
      <c r="BQ21" s="149"/>
      <c r="BR21" s="149"/>
      <c r="BS21" s="149"/>
      <c r="BT21" s="149"/>
      <c r="BU21" s="149"/>
      <c r="BV21" s="149"/>
      <c r="BW21" s="149"/>
      <c r="BX21" s="149"/>
      <c r="BY21" s="149"/>
      <c r="BZ21" s="149"/>
      <c r="CA21" s="149"/>
      <c r="CB21" s="149"/>
      <c r="CC21" s="149"/>
      <c r="CD21" s="149"/>
      <c r="CE21" s="149"/>
      <c r="CF21" s="149"/>
      <c r="CG21" s="149"/>
      <c r="CH21" s="149"/>
      <c r="CI21" s="149"/>
      <c r="CJ21" s="149"/>
      <c r="CK21" s="149"/>
      <c r="CL21" s="149"/>
      <c r="CM21" s="149"/>
      <c r="CN21" s="145" t="s">
        <v>199</v>
      </c>
      <c r="CO21" s="145"/>
      <c r="CP21" s="145"/>
      <c r="CQ21" s="145"/>
      <c r="CR21" s="145"/>
      <c r="CS21" s="145"/>
      <c r="CT21" s="145"/>
      <c r="CU21" s="145"/>
      <c r="CV21" s="145" t="s">
        <v>31</v>
      </c>
      <c r="CW21" s="145"/>
      <c r="CX21" s="145"/>
      <c r="CY21" s="145"/>
      <c r="CZ21" s="145"/>
      <c r="DA21" s="145"/>
      <c r="DB21" s="145"/>
      <c r="DC21" s="145"/>
      <c r="DD21" s="145"/>
      <c r="DE21" s="145"/>
      <c r="DF21" s="144">
        <v>0</v>
      </c>
      <c r="DG21" s="144"/>
      <c r="DH21" s="144"/>
      <c r="DI21" s="144"/>
      <c r="DJ21" s="144"/>
      <c r="DK21" s="144"/>
      <c r="DL21" s="144"/>
      <c r="DM21" s="144"/>
      <c r="DN21" s="144"/>
      <c r="DO21" s="144"/>
      <c r="DP21" s="144"/>
      <c r="DQ21" s="144"/>
      <c r="DR21" s="144"/>
      <c r="DS21" s="144">
        <v>0</v>
      </c>
      <c r="DT21" s="144"/>
      <c r="DU21" s="144"/>
      <c r="DV21" s="144"/>
      <c r="DW21" s="144"/>
      <c r="DX21" s="144"/>
      <c r="DY21" s="144"/>
      <c r="DZ21" s="144"/>
      <c r="EA21" s="144"/>
      <c r="EB21" s="144"/>
      <c r="EC21" s="144"/>
      <c r="ED21" s="144"/>
      <c r="EE21" s="144"/>
      <c r="EF21" s="144">
        <v>0</v>
      </c>
      <c r="EG21" s="144"/>
      <c r="EH21" s="144"/>
      <c r="EI21" s="144"/>
      <c r="EJ21" s="144"/>
      <c r="EK21" s="144"/>
      <c r="EL21" s="144"/>
      <c r="EM21" s="144"/>
      <c r="EN21" s="144"/>
      <c r="EO21" s="144"/>
      <c r="EP21" s="144"/>
      <c r="EQ21" s="144"/>
      <c r="ER21" s="144"/>
    </row>
    <row r="22" spans="1:148" s="3" customFormat="1" ht="10.5">
      <c r="A22" s="136" t="s">
        <v>200</v>
      </c>
      <c r="B22" s="136"/>
      <c r="C22" s="136"/>
      <c r="D22" s="136"/>
      <c r="E22" s="136"/>
      <c r="F22" s="136"/>
      <c r="G22" s="136"/>
      <c r="H22" s="136"/>
      <c r="I22" s="152" t="s">
        <v>201</v>
      </c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  <c r="BI22" s="153"/>
      <c r="BJ22" s="153"/>
      <c r="BK22" s="153"/>
      <c r="BL22" s="153"/>
      <c r="BM22" s="153"/>
      <c r="BN22" s="153"/>
      <c r="BO22" s="153"/>
      <c r="BP22" s="153"/>
      <c r="BQ22" s="153"/>
      <c r="BR22" s="153"/>
      <c r="BS22" s="153"/>
      <c r="BT22" s="153"/>
      <c r="BU22" s="153"/>
      <c r="BV22" s="153"/>
      <c r="BW22" s="153"/>
      <c r="BX22" s="153"/>
      <c r="BY22" s="153"/>
      <c r="BZ22" s="153"/>
      <c r="CA22" s="153"/>
      <c r="CB22" s="153"/>
      <c r="CC22" s="153"/>
      <c r="CD22" s="153"/>
      <c r="CE22" s="153"/>
      <c r="CF22" s="153"/>
      <c r="CG22" s="153"/>
      <c r="CH22" s="153"/>
      <c r="CI22" s="153"/>
      <c r="CJ22" s="153"/>
      <c r="CK22" s="153"/>
      <c r="CL22" s="153"/>
      <c r="CM22" s="153"/>
      <c r="CN22" s="136" t="s">
        <v>202</v>
      </c>
      <c r="CO22" s="136"/>
      <c r="CP22" s="136"/>
      <c r="CQ22" s="136"/>
      <c r="CR22" s="136"/>
      <c r="CS22" s="136"/>
      <c r="CT22" s="136"/>
      <c r="CU22" s="136"/>
      <c r="CV22" s="136" t="s">
        <v>31</v>
      </c>
      <c r="CW22" s="136"/>
      <c r="CX22" s="136"/>
      <c r="CY22" s="136"/>
      <c r="CZ22" s="136"/>
      <c r="DA22" s="136"/>
      <c r="DB22" s="136"/>
      <c r="DC22" s="136"/>
      <c r="DD22" s="136"/>
      <c r="DE22" s="136"/>
      <c r="DF22" s="138">
        <f>DF24</f>
        <v>9338430.14</v>
      </c>
      <c r="DG22" s="138"/>
      <c r="DH22" s="138"/>
      <c r="DI22" s="138"/>
      <c r="DJ22" s="138"/>
      <c r="DK22" s="138"/>
      <c r="DL22" s="138"/>
      <c r="DM22" s="138"/>
      <c r="DN22" s="138"/>
      <c r="DO22" s="138"/>
      <c r="DP22" s="138"/>
      <c r="DQ22" s="138"/>
      <c r="DR22" s="138"/>
      <c r="DS22" s="138">
        <f>DS24</f>
        <v>8281437.61</v>
      </c>
      <c r="DT22" s="138"/>
      <c r="DU22" s="138"/>
      <c r="DV22" s="138"/>
      <c r="DW22" s="138"/>
      <c r="DX22" s="138"/>
      <c r="DY22" s="138"/>
      <c r="DZ22" s="138"/>
      <c r="EA22" s="138"/>
      <c r="EB22" s="138"/>
      <c r="EC22" s="138"/>
      <c r="ED22" s="138"/>
      <c r="EE22" s="138"/>
      <c r="EF22" s="138">
        <f>EF24</f>
        <v>8281437.61</v>
      </c>
      <c r="EG22" s="138"/>
      <c r="EH22" s="138"/>
      <c r="EI22" s="138"/>
      <c r="EJ22" s="138"/>
      <c r="EK22" s="138"/>
      <c r="EL22" s="138"/>
      <c r="EM22" s="138"/>
      <c r="EN22" s="138"/>
      <c r="EO22" s="138"/>
      <c r="EP22" s="138"/>
      <c r="EQ22" s="138"/>
      <c r="ER22" s="138"/>
    </row>
    <row r="23" spans="1:148" ht="24" customHeight="1">
      <c r="A23" s="145" t="s">
        <v>203</v>
      </c>
      <c r="B23" s="145"/>
      <c r="C23" s="145"/>
      <c r="D23" s="145"/>
      <c r="E23" s="145"/>
      <c r="F23" s="145"/>
      <c r="G23" s="145"/>
      <c r="H23" s="145"/>
      <c r="I23" s="148" t="s">
        <v>180</v>
      </c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  <c r="BI23" s="149"/>
      <c r="BJ23" s="149"/>
      <c r="BK23" s="149"/>
      <c r="BL23" s="149"/>
      <c r="BM23" s="149"/>
      <c r="BN23" s="149"/>
      <c r="BO23" s="149"/>
      <c r="BP23" s="149"/>
      <c r="BQ23" s="149"/>
      <c r="BR23" s="149"/>
      <c r="BS23" s="149"/>
      <c r="BT23" s="149"/>
      <c r="BU23" s="149"/>
      <c r="BV23" s="149"/>
      <c r="BW23" s="149"/>
      <c r="BX23" s="149"/>
      <c r="BY23" s="149"/>
      <c r="BZ23" s="149"/>
      <c r="CA23" s="149"/>
      <c r="CB23" s="149"/>
      <c r="CC23" s="149"/>
      <c r="CD23" s="149"/>
      <c r="CE23" s="149"/>
      <c r="CF23" s="149"/>
      <c r="CG23" s="149"/>
      <c r="CH23" s="149"/>
      <c r="CI23" s="149"/>
      <c r="CJ23" s="149"/>
      <c r="CK23" s="149"/>
      <c r="CL23" s="149"/>
      <c r="CM23" s="149"/>
      <c r="CN23" s="145" t="s">
        <v>204</v>
      </c>
      <c r="CO23" s="145"/>
      <c r="CP23" s="145"/>
      <c r="CQ23" s="145"/>
      <c r="CR23" s="145"/>
      <c r="CS23" s="145"/>
      <c r="CT23" s="145"/>
      <c r="CU23" s="145"/>
      <c r="CV23" s="145" t="s">
        <v>31</v>
      </c>
      <c r="CW23" s="145"/>
      <c r="CX23" s="145"/>
      <c r="CY23" s="145"/>
      <c r="CZ23" s="145"/>
      <c r="DA23" s="145"/>
      <c r="DB23" s="145"/>
      <c r="DC23" s="145"/>
      <c r="DD23" s="145"/>
      <c r="DE23" s="145"/>
      <c r="DF23" s="144">
        <v>0</v>
      </c>
      <c r="DG23" s="144"/>
      <c r="DH23" s="144"/>
      <c r="DI23" s="144"/>
      <c r="DJ23" s="144"/>
      <c r="DK23" s="144"/>
      <c r="DL23" s="144"/>
      <c r="DM23" s="144"/>
      <c r="DN23" s="144"/>
      <c r="DO23" s="144"/>
      <c r="DP23" s="144"/>
      <c r="DQ23" s="144"/>
      <c r="DR23" s="144"/>
      <c r="DS23" s="144">
        <v>0</v>
      </c>
      <c r="DT23" s="144"/>
      <c r="DU23" s="144"/>
      <c r="DV23" s="144"/>
      <c r="DW23" s="144"/>
      <c r="DX23" s="144"/>
      <c r="DY23" s="144"/>
      <c r="DZ23" s="144"/>
      <c r="EA23" s="144"/>
      <c r="EB23" s="144"/>
      <c r="EC23" s="144"/>
      <c r="ED23" s="144"/>
      <c r="EE23" s="144"/>
      <c r="EF23" s="144">
        <v>0</v>
      </c>
      <c r="EG23" s="144"/>
      <c r="EH23" s="144"/>
      <c r="EI23" s="144"/>
      <c r="EJ23" s="144"/>
      <c r="EK23" s="144"/>
      <c r="EL23" s="144"/>
      <c r="EM23" s="144"/>
      <c r="EN23" s="144"/>
      <c r="EO23" s="144"/>
      <c r="EP23" s="144"/>
      <c r="EQ23" s="144"/>
      <c r="ER23" s="144"/>
    </row>
    <row r="24" spans="1:148" ht="11.25">
      <c r="A24" s="145" t="s">
        <v>205</v>
      </c>
      <c r="B24" s="145"/>
      <c r="C24" s="145"/>
      <c r="D24" s="145"/>
      <c r="E24" s="145"/>
      <c r="F24" s="145"/>
      <c r="G24" s="145"/>
      <c r="H24" s="145"/>
      <c r="I24" s="148" t="s">
        <v>206</v>
      </c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  <c r="BI24" s="149"/>
      <c r="BJ24" s="149"/>
      <c r="BK24" s="149"/>
      <c r="BL24" s="149"/>
      <c r="BM24" s="149"/>
      <c r="BN24" s="149"/>
      <c r="BO24" s="149"/>
      <c r="BP24" s="149"/>
      <c r="BQ24" s="149"/>
      <c r="BR24" s="149"/>
      <c r="BS24" s="149"/>
      <c r="BT24" s="149"/>
      <c r="BU24" s="149"/>
      <c r="BV24" s="149"/>
      <c r="BW24" s="149"/>
      <c r="BX24" s="149"/>
      <c r="BY24" s="149"/>
      <c r="BZ24" s="149"/>
      <c r="CA24" s="149"/>
      <c r="CB24" s="149"/>
      <c r="CC24" s="149"/>
      <c r="CD24" s="149"/>
      <c r="CE24" s="149"/>
      <c r="CF24" s="149"/>
      <c r="CG24" s="149"/>
      <c r="CH24" s="149"/>
      <c r="CI24" s="149"/>
      <c r="CJ24" s="149"/>
      <c r="CK24" s="149"/>
      <c r="CL24" s="149"/>
      <c r="CM24" s="149"/>
      <c r="CN24" s="145" t="s">
        <v>207</v>
      </c>
      <c r="CO24" s="145"/>
      <c r="CP24" s="145"/>
      <c r="CQ24" s="145"/>
      <c r="CR24" s="145"/>
      <c r="CS24" s="145"/>
      <c r="CT24" s="145"/>
      <c r="CU24" s="145"/>
      <c r="CV24" s="145" t="s">
        <v>31</v>
      </c>
      <c r="CW24" s="145"/>
      <c r="CX24" s="145"/>
      <c r="CY24" s="145"/>
      <c r="CZ24" s="145"/>
      <c r="DA24" s="145"/>
      <c r="DB24" s="145"/>
      <c r="DC24" s="145"/>
      <c r="DD24" s="145"/>
      <c r="DE24" s="145"/>
      <c r="DF24" s="144">
        <f>'2023'!EG79</f>
        <v>9338430.14</v>
      </c>
      <c r="DG24" s="144"/>
      <c r="DH24" s="144"/>
      <c r="DI24" s="144"/>
      <c r="DJ24" s="144"/>
      <c r="DK24" s="144"/>
      <c r="DL24" s="144"/>
      <c r="DM24" s="144"/>
      <c r="DN24" s="144"/>
      <c r="DO24" s="144"/>
      <c r="DP24" s="144"/>
      <c r="DQ24" s="144"/>
      <c r="DR24" s="144"/>
      <c r="DS24" s="144">
        <f>'2024'!EG75</f>
        <v>8281437.61</v>
      </c>
      <c r="DT24" s="144"/>
      <c r="DU24" s="144"/>
      <c r="DV24" s="144"/>
      <c r="DW24" s="144"/>
      <c r="DX24" s="144"/>
      <c r="DY24" s="144"/>
      <c r="DZ24" s="144"/>
      <c r="EA24" s="144"/>
      <c r="EB24" s="144"/>
      <c r="EC24" s="144"/>
      <c r="ED24" s="144"/>
      <c r="EE24" s="144"/>
      <c r="EF24" s="144">
        <f>'2025'!EG75</f>
        <v>8281437.61</v>
      </c>
      <c r="EG24" s="144"/>
      <c r="EH24" s="144"/>
      <c r="EI24" s="144"/>
      <c r="EJ24" s="144"/>
      <c r="EK24" s="144"/>
      <c r="EL24" s="144"/>
      <c r="EM24" s="144"/>
      <c r="EN24" s="144"/>
      <c r="EO24" s="144"/>
      <c r="EP24" s="144"/>
      <c r="EQ24" s="144"/>
      <c r="ER24" s="144"/>
    </row>
    <row r="25" spans="1:148" s="3" customFormat="1" ht="16.5" customHeight="1">
      <c r="A25" s="136" t="s">
        <v>5</v>
      </c>
      <c r="B25" s="136"/>
      <c r="C25" s="136"/>
      <c r="D25" s="136"/>
      <c r="E25" s="136"/>
      <c r="F25" s="136"/>
      <c r="G25" s="136"/>
      <c r="H25" s="136"/>
      <c r="I25" s="154" t="s">
        <v>251</v>
      </c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  <c r="BT25" s="137"/>
      <c r="BU25" s="137"/>
      <c r="BV25" s="137"/>
      <c r="BW25" s="137"/>
      <c r="BX25" s="137"/>
      <c r="BY25" s="137"/>
      <c r="BZ25" s="137"/>
      <c r="CA25" s="137"/>
      <c r="CB25" s="137"/>
      <c r="CC25" s="137"/>
      <c r="CD25" s="137"/>
      <c r="CE25" s="137"/>
      <c r="CF25" s="137"/>
      <c r="CG25" s="137"/>
      <c r="CH25" s="137"/>
      <c r="CI25" s="137"/>
      <c r="CJ25" s="137"/>
      <c r="CK25" s="137"/>
      <c r="CL25" s="137"/>
      <c r="CM25" s="137"/>
      <c r="CN25" s="136" t="s">
        <v>208</v>
      </c>
      <c r="CO25" s="136"/>
      <c r="CP25" s="136"/>
      <c r="CQ25" s="136"/>
      <c r="CR25" s="136"/>
      <c r="CS25" s="136"/>
      <c r="CT25" s="136"/>
      <c r="CU25" s="136"/>
      <c r="CV25" s="136" t="s">
        <v>31</v>
      </c>
      <c r="CW25" s="136"/>
      <c r="CX25" s="136"/>
      <c r="CY25" s="136"/>
      <c r="CZ25" s="136"/>
      <c r="DA25" s="136"/>
      <c r="DB25" s="136"/>
      <c r="DC25" s="136"/>
      <c r="DD25" s="136"/>
      <c r="DE25" s="136"/>
      <c r="DF25" s="138">
        <v>0</v>
      </c>
      <c r="DG25" s="138"/>
      <c r="DH25" s="138"/>
      <c r="DI25" s="138"/>
      <c r="DJ25" s="138"/>
      <c r="DK25" s="138"/>
      <c r="DL25" s="138"/>
      <c r="DM25" s="138"/>
      <c r="DN25" s="138"/>
      <c r="DO25" s="138"/>
      <c r="DP25" s="138"/>
      <c r="DQ25" s="138"/>
      <c r="DR25" s="138"/>
      <c r="DS25" s="138">
        <v>0</v>
      </c>
      <c r="DT25" s="138"/>
      <c r="DU25" s="138"/>
      <c r="DV25" s="138"/>
      <c r="DW25" s="138"/>
      <c r="DX25" s="138"/>
      <c r="DY25" s="138"/>
      <c r="DZ25" s="138"/>
      <c r="EA25" s="138"/>
      <c r="EB25" s="138"/>
      <c r="EC25" s="138"/>
      <c r="ED25" s="138"/>
      <c r="EE25" s="138"/>
      <c r="EF25" s="138">
        <v>0</v>
      </c>
      <c r="EG25" s="138"/>
      <c r="EH25" s="138"/>
      <c r="EI25" s="138"/>
      <c r="EJ25" s="138"/>
      <c r="EK25" s="138"/>
      <c r="EL25" s="138"/>
      <c r="EM25" s="138"/>
      <c r="EN25" s="138"/>
      <c r="EO25" s="138"/>
      <c r="EP25" s="138"/>
      <c r="EQ25" s="138"/>
      <c r="ER25" s="138"/>
    </row>
    <row r="26" spans="1:148" ht="11.25">
      <c r="A26" s="145"/>
      <c r="B26" s="145"/>
      <c r="C26" s="145"/>
      <c r="D26" s="145"/>
      <c r="E26" s="145"/>
      <c r="F26" s="145"/>
      <c r="G26" s="145"/>
      <c r="H26" s="145"/>
      <c r="I26" s="156" t="s">
        <v>209</v>
      </c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7"/>
      <c r="AW26" s="157"/>
      <c r="AX26" s="157"/>
      <c r="AY26" s="157"/>
      <c r="AZ26" s="157"/>
      <c r="BA26" s="157"/>
      <c r="BB26" s="157"/>
      <c r="BC26" s="157"/>
      <c r="BD26" s="157"/>
      <c r="BE26" s="157"/>
      <c r="BF26" s="157"/>
      <c r="BG26" s="157"/>
      <c r="BH26" s="157"/>
      <c r="BI26" s="157"/>
      <c r="BJ26" s="157"/>
      <c r="BK26" s="157"/>
      <c r="BL26" s="157"/>
      <c r="BM26" s="157"/>
      <c r="BN26" s="157"/>
      <c r="BO26" s="157"/>
      <c r="BP26" s="157"/>
      <c r="BQ26" s="157"/>
      <c r="BR26" s="157"/>
      <c r="BS26" s="157"/>
      <c r="BT26" s="157"/>
      <c r="BU26" s="157"/>
      <c r="BV26" s="157"/>
      <c r="BW26" s="157"/>
      <c r="BX26" s="157"/>
      <c r="BY26" s="157"/>
      <c r="BZ26" s="157"/>
      <c r="CA26" s="157"/>
      <c r="CB26" s="157"/>
      <c r="CC26" s="157"/>
      <c r="CD26" s="157"/>
      <c r="CE26" s="157"/>
      <c r="CF26" s="157"/>
      <c r="CG26" s="157"/>
      <c r="CH26" s="157"/>
      <c r="CI26" s="157"/>
      <c r="CJ26" s="157"/>
      <c r="CK26" s="157"/>
      <c r="CL26" s="157"/>
      <c r="CM26" s="157"/>
      <c r="CN26" s="145" t="s">
        <v>210</v>
      </c>
      <c r="CO26" s="145"/>
      <c r="CP26" s="145"/>
      <c r="CQ26" s="145"/>
      <c r="CR26" s="145"/>
      <c r="CS26" s="145"/>
      <c r="CT26" s="145"/>
      <c r="CU26" s="145"/>
      <c r="CV26" s="145"/>
      <c r="CW26" s="145"/>
      <c r="CX26" s="145"/>
      <c r="CY26" s="145"/>
      <c r="CZ26" s="145"/>
      <c r="DA26" s="145"/>
      <c r="DB26" s="145"/>
      <c r="DC26" s="145"/>
      <c r="DD26" s="145"/>
      <c r="DE26" s="145"/>
      <c r="DF26" s="144">
        <v>0</v>
      </c>
      <c r="DG26" s="144"/>
      <c r="DH26" s="144"/>
      <c r="DI26" s="144"/>
      <c r="DJ26" s="144"/>
      <c r="DK26" s="144"/>
      <c r="DL26" s="144"/>
      <c r="DM26" s="144"/>
      <c r="DN26" s="144"/>
      <c r="DO26" s="144"/>
      <c r="DP26" s="144"/>
      <c r="DQ26" s="144"/>
      <c r="DR26" s="144"/>
      <c r="DS26" s="144">
        <v>0</v>
      </c>
      <c r="DT26" s="144"/>
      <c r="DU26" s="144"/>
      <c r="DV26" s="144"/>
      <c r="DW26" s="144"/>
      <c r="DX26" s="144"/>
      <c r="DY26" s="144"/>
      <c r="DZ26" s="144"/>
      <c r="EA26" s="144"/>
      <c r="EB26" s="144"/>
      <c r="EC26" s="144"/>
      <c r="ED26" s="144"/>
      <c r="EE26" s="144"/>
      <c r="EF26" s="144">
        <v>0</v>
      </c>
      <c r="EG26" s="144"/>
      <c r="EH26" s="144"/>
      <c r="EI26" s="144"/>
      <c r="EJ26" s="144"/>
      <c r="EK26" s="144"/>
      <c r="EL26" s="144"/>
      <c r="EM26" s="144"/>
      <c r="EN26" s="144"/>
      <c r="EO26" s="144"/>
      <c r="EP26" s="144"/>
      <c r="EQ26" s="144"/>
      <c r="ER26" s="144"/>
    </row>
    <row r="27" spans="1:148" s="3" customFormat="1" ht="15.75" customHeight="1">
      <c r="A27" s="136" t="s">
        <v>6</v>
      </c>
      <c r="B27" s="136"/>
      <c r="C27" s="136"/>
      <c r="D27" s="136"/>
      <c r="E27" s="136"/>
      <c r="F27" s="136"/>
      <c r="G27" s="136"/>
      <c r="H27" s="136"/>
      <c r="I27" s="154" t="s">
        <v>211</v>
      </c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  <c r="BT27" s="137"/>
      <c r="BU27" s="137"/>
      <c r="BV27" s="137"/>
      <c r="BW27" s="137"/>
      <c r="BX27" s="137"/>
      <c r="BY27" s="137"/>
      <c r="BZ27" s="137"/>
      <c r="CA27" s="137"/>
      <c r="CB27" s="137"/>
      <c r="CC27" s="137"/>
      <c r="CD27" s="137"/>
      <c r="CE27" s="137"/>
      <c r="CF27" s="137"/>
      <c r="CG27" s="137"/>
      <c r="CH27" s="137"/>
      <c r="CI27" s="137"/>
      <c r="CJ27" s="137"/>
      <c r="CK27" s="137"/>
      <c r="CL27" s="137"/>
      <c r="CM27" s="137"/>
      <c r="CN27" s="136" t="s">
        <v>212</v>
      </c>
      <c r="CO27" s="136"/>
      <c r="CP27" s="136"/>
      <c r="CQ27" s="136"/>
      <c r="CR27" s="136"/>
      <c r="CS27" s="136"/>
      <c r="CT27" s="136"/>
      <c r="CU27" s="136"/>
      <c r="CV27" s="136" t="s">
        <v>31</v>
      </c>
      <c r="CW27" s="136"/>
      <c r="CX27" s="136"/>
      <c r="CY27" s="136"/>
      <c r="CZ27" s="136"/>
      <c r="DA27" s="136"/>
      <c r="DB27" s="136"/>
      <c r="DC27" s="136"/>
      <c r="DD27" s="136"/>
      <c r="DE27" s="136"/>
      <c r="DF27" s="138">
        <v>0</v>
      </c>
      <c r="DG27" s="138"/>
      <c r="DH27" s="138"/>
      <c r="DI27" s="138"/>
      <c r="DJ27" s="138"/>
      <c r="DK27" s="138"/>
      <c r="DL27" s="138"/>
      <c r="DM27" s="138"/>
      <c r="DN27" s="138"/>
      <c r="DO27" s="138"/>
      <c r="DP27" s="138"/>
      <c r="DQ27" s="138"/>
      <c r="DR27" s="138"/>
      <c r="DS27" s="138">
        <v>0</v>
      </c>
      <c r="DT27" s="138"/>
      <c r="DU27" s="138"/>
      <c r="DV27" s="138"/>
      <c r="DW27" s="138"/>
      <c r="DX27" s="138"/>
      <c r="DY27" s="138"/>
      <c r="DZ27" s="138"/>
      <c r="EA27" s="138"/>
      <c r="EB27" s="138"/>
      <c r="EC27" s="138"/>
      <c r="ED27" s="138"/>
      <c r="EE27" s="138"/>
      <c r="EF27" s="138">
        <v>0</v>
      </c>
      <c r="EG27" s="138"/>
      <c r="EH27" s="138"/>
      <c r="EI27" s="138"/>
      <c r="EJ27" s="138"/>
      <c r="EK27" s="138"/>
      <c r="EL27" s="138"/>
      <c r="EM27" s="138"/>
      <c r="EN27" s="138"/>
      <c r="EO27" s="138"/>
      <c r="EP27" s="138"/>
      <c r="EQ27" s="138"/>
      <c r="ER27" s="138"/>
    </row>
    <row r="28" spans="1:148" ht="11.25">
      <c r="A28" s="145"/>
      <c r="B28" s="145"/>
      <c r="C28" s="145"/>
      <c r="D28" s="145"/>
      <c r="E28" s="145"/>
      <c r="F28" s="145"/>
      <c r="G28" s="145"/>
      <c r="H28" s="145"/>
      <c r="I28" s="156" t="s">
        <v>209</v>
      </c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  <c r="AV28" s="157"/>
      <c r="AW28" s="157"/>
      <c r="AX28" s="157"/>
      <c r="AY28" s="157"/>
      <c r="AZ28" s="157"/>
      <c r="BA28" s="157"/>
      <c r="BB28" s="157"/>
      <c r="BC28" s="157"/>
      <c r="BD28" s="157"/>
      <c r="BE28" s="157"/>
      <c r="BF28" s="157"/>
      <c r="BG28" s="157"/>
      <c r="BH28" s="157"/>
      <c r="BI28" s="157"/>
      <c r="BJ28" s="157"/>
      <c r="BK28" s="157"/>
      <c r="BL28" s="157"/>
      <c r="BM28" s="157"/>
      <c r="BN28" s="157"/>
      <c r="BO28" s="157"/>
      <c r="BP28" s="157"/>
      <c r="BQ28" s="157"/>
      <c r="BR28" s="157"/>
      <c r="BS28" s="157"/>
      <c r="BT28" s="157"/>
      <c r="BU28" s="157"/>
      <c r="BV28" s="157"/>
      <c r="BW28" s="157"/>
      <c r="BX28" s="157"/>
      <c r="BY28" s="157"/>
      <c r="BZ28" s="157"/>
      <c r="CA28" s="157"/>
      <c r="CB28" s="157"/>
      <c r="CC28" s="157"/>
      <c r="CD28" s="157"/>
      <c r="CE28" s="157"/>
      <c r="CF28" s="157"/>
      <c r="CG28" s="157"/>
      <c r="CH28" s="157"/>
      <c r="CI28" s="157"/>
      <c r="CJ28" s="157"/>
      <c r="CK28" s="157"/>
      <c r="CL28" s="157"/>
      <c r="CM28" s="157"/>
      <c r="CN28" s="145" t="s">
        <v>213</v>
      </c>
      <c r="CO28" s="145"/>
      <c r="CP28" s="145"/>
      <c r="CQ28" s="145"/>
      <c r="CR28" s="145"/>
      <c r="CS28" s="145"/>
      <c r="CT28" s="145"/>
      <c r="CU28" s="145"/>
      <c r="CV28" s="145"/>
      <c r="CW28" s="145"/>
      <c r="CX28" s="145"/>
      <c r="CY28" s="145"/>
      <c r="CZ28" s="145"/>
      <c r="DA28" s="145"/>
      <c r="DB28" s="145"/>
      <c r="DC28" s="145"/>
      <c r="DD28" s="145"/>
      <c r="DE28" s="145"/>
      <c r="DF28" s="144">
        <v>0</v>
      </c>
      <c r="DG28" s="144"/>
      <c r="DH28" s="144"/>
      <c r="DI28" s="144"/>
      <c r="DJ28" s="144"/>
      <c r="DK28" s="144"/>
      <c r="DL28" s="144"/>
      <c r="DM28" s="144"/>
      <c r="DN28" s="144"/>
      <c r="DO28" s="144"/>
      <c r="DP28" s="144"/>
      <c r="DQ28" s="144"/>
      <c r="DR28" s="144"/>
      <c r="DS28" s="144">
        <v>0</v>
      </c>
      <c r="DT28" s="144"/>
      <c r="DU28" s="144"/>
      <c r="DV28" s="144"/>
      <c r="DW28" s="144"/>
      <c r="DX28" s="144"/>
      <c r="DY28" s="144"/>
      <c r="DZ28" s="144"/>
      <c r="EA28" s="144"/>
      <c r="EB28" s="144"/>
      <c r="EC28" s="144"/>
      <c r="ED28" s="144"/>
      <c r="EE28" s="144"/>
      <c r="EF28" s="144">
        <v>0</v>
      </c>
      <c r="EG28" s="144"/>
      <c r="EH28" s="144"/>
      <c r="EI28" s="144"/>
      <c r="EJ28" s="144"/>
      <c r="EK28" s="144"/>
      <c r="EL28" s="144"/>
      <c r="EM28" s="144"/>
      <c r="EN28" s="144"/>
      <c r="EO28" s="144"/>
      <c r="EP28" s="144"/>
      <c r="EQ28" s="144"/>
      <c r="ER28" s="144"/>
    </row>
    <row r="30" spans="1:124" ht="12.75">
      <c r="A30" s="15"/>
      <c r="B30" s="15"/>
      <c r="C30" s="15"/>
      <c r="D30" s="15"/>
      <c r="E30" s="15"/>
      <c r="F30" s="15"/>
      <c r="G30" s="15"/>
      <c r="H30" s="15"/>
      <c r="I30" s="15" t="s">
        <v>214</v>
      </c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</row>
    <row r="31" spans="1:124" ht="12.75">
      <c r="A31" s="15"/>
      <c r="B31" s="15"/>
      <c r="C31" s="15"/>
      <c r="D31" s="15"/>
      <c r="E31" s="15"/>
      <c r="F31" s="15"/>
      <c r="G31" s="15"/>
      <c r="H31" s="15"/>
      <c r="I31" s="15" t="s">
        <v>215</v>
      </c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5" t="s">
        <v>296</v>
      </c>
      <c r="AR31" s="155"/>
      <c r="AS31" s="155"/>
      <c r="AT31" s="155"/>
      <c r="AU31" s="155"/>
      <c r="AV31" s="155"/>
      <c r="AW31" s="155"/>
      <c r="AX31" s="155"/>
      <c r="AY31" s="155"/>
      <c r="AZ31" s="155"/>
      <c r="BA31" s="155"/>
      <c r="BB31" s="155"/>
      <c r="BC31" s="155"/>
      <c r="BD31" s="155"/>
      <c r="BE31" s="155"/>
      <c r="BF31" s="155"/>
      <c r="BG31" s="155"/>
      <c r="BH31" s="155"/>
      <c r="BI31" s="15"/>
      <c r="BJ31" s="15"/>
      <c r="BK31" s="155"/>
      <c r="BL31" s="155"/>
      <c r="BM31" s="155"/>
      <c r="BN31" s="155"/>
      <c r="BO31" s="155"/>
      <c r="BP31" s="155"/>
      <c r="BQ31" s="155"/>
      <c r="BR31" s="155"/>
      <c r="BS31" s="155"/>
      <c r="BT31" s="155"/>
      <c r="BU31" s="155"/>
      <c r="BV31" s="155"/>
      <c r="BW31" s="15"/>
      <c r="BX31" s="15"/>
      <c r="BY31" s="155" t="s">
        <v>227</v>
      </c>
      <c r="BZ31" s="155"/>
      <c r="CA31" s="155"/>
      <c r="CB31" s="155"/>
      <c r="CC31" s="155"/>
      <c r="CD31" s="155"/>
      <c r="CE31" s="155"/>
      <c r="CF31" s="155"/>
      <c r="CG31" s="155"/>
      <c r="CH31" s="155"/>
      <c r="CI31" s="155"/>
      <c r="CJ31" s="155"/>
      <c r="CK31" s="155"/>
      <c r="CL31" s="155"/>
      <c r="CM31" s="155"/>
      <c r="CN31" s="155"/>
      <c r="CO31" s="155"/>
      <c r="CP31" s="155"/>
      <c r="CQ31" s="155"/>
      <c r="CR31" s="15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</row>
    <row r="32" spans="1:124" s="2" customFormat="1" ht="12.7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53" t="s">
        <v>216</v>
      </c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15"/>
      <c r="BJ32" s="15"/>
      <c r="BK32" s="53" t="s">
        <v>12</v>
      </c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15"/>
      <c r="BX32" s="15"/>
      <c r="BY32" s="53" t="s">
        <v>13</v>
      </c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</row>
    <row r="33" spans="1:124" s="2" customFormat="1" ht="3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5"/>
      <c r="BJ33" s="15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5"/>
      <c r="BX33" s="15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</row>
    <row r="34" spans="1:124" ht="12.75">
      <c r="A34" s="15"/>
      <c r="B34" s="15"/>
      <c r="C34" s="15"/>
      <c r="D34" s="15"/>
      <c r="E34" s="15"/>
      <c r="F34" s="15"/>
      <c r="G34" s="15"/>
      <c r="H34" s="15"/>
      <c r="I34" s="15" t="s">
        <v>335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5" t="s">
        <v>336</v>
      </c>
      <c r="AN34" s="155"/>
      <c r="AO34" s="155"/>
      <c r="AP34" s="155"/>
      <c r="AQ34" s="155"/>
      <c r="AR34" s="155"/>
      <c r="AS34" s="155"/>
      <c r="AT34" s="155"/>
      <c r="AU34" s="155"/>
      <c r="AV34" s="155"/>
      <c r="AW34" s="155"/>
      <c r="AX34" s="155"/>
      <c r="AY34" s="155"/>
      <c r="AZ34" s="155"/>
      <c r="BA34" s="155"/>
      <c r="BB34" s="155"/>
      <c r="BC34" s="155"/>
      <c r="BD34" s="155"/>
      <c r="BE34" s="15"/>
      <c r="BF34" s="15"/>
      <c r="BG34" s="155"/>
      <c r="BH34" s="155"/>
      <c r="BI34" s="155"/>
      <c r="BJ34" s="155"/>
      <c r="BK34" s="155"/>
      <c r="BL34" s="155"/>
      <c r="BM34" s="155"/>
      <c r="BN34" s="155"/>
      <c r="BO34" s="155"/>
      <c r="BP34" s="155"/>
      <c r="BQ34" s="155"/>
      <c r="BR34" s="155"/>
      <c r="BS34" s="155"/>
      <c r="BT34" s="155"/>
      <c r="BU34" s="155"/>
      <c r="BV34" s="155"/>
      <c r="BW34" s="155"/>
      <c r="BX34" s="155"/>
      <c r="BY34" s="15"/>
      <c r="BZ34" s="15"/>
      <c r="CA34" s="158" t="s">
        <v>357</v>
      </c>
      <c r="CB34" s="158"/>
      <c r="CC34" s="158"/>
      <c r="CD34" s="158"/>
      <c r="CE34" s="158"/>
      <c r="CF34" s="158"/>
      <c r="CG34" s="158"/>
      <c r="CH34" s="158"/>
      <c r="CI34" s="158"/>
      <c r="CJ34" s="158"/>
      <c r="CK34" s="158"/>
      <c r="CL34" s="158"/>
      <c r="CM34" s="158"/>
      <c r="CN34" s="158"/>
      <c r="CO34" s="158"/>
      <c r="CP34" s="158"/>
      <c r="CQ34" s="158"/>
      <c r="CR34" s="158"/>
      <c r="CS34" s="15"/>
      <c r="CT34" s="15"/>
      <c r="CU34" s="15"/>
      <c r="CV34" s="15"/>
      <c r="CW34" s="15"/>
      <c r="CX34" s="171"/>
      <c r="CY34" s="171"/>
      <c r="CZ34" s="171"/>
      <c r="DA34" s="171"/>
      <c r="DB34" s="171"/>
      <c r="DC34" s="171"/>
      <c r="DD34" s="171"/>
      <c r="DE34" s="171"/>
      <c r="DF34" s="171"/>
      <c r="DG34" s="171"/>
      <c r="DH34" s="171"/>
      <c r="DI34" s="171"/>
      <c r="DJ34" s="171"/>
      <c r="DK34" s="171"/>
      <c r="DL34" s="171"/>
      <c r="DM34" s="171"/>
      <c r="DN34" s="171"/>
      <c r="DO34" s="171"/>
      <c r="DP34" s="171"/>
      <c r="DQ34" s="171"/>
      <c r="DR34" s="171"/>
      <c r="DS34" s="15"/>
      <c r="DT34" s="15"/>
    </row>
    <row r="35" spans="1:124" s="2" customFormat="1" ht="12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53" t="s">
        <v>216</v>
      </c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15"/>
      <c r="BF35" s="15"/>
      <c r="BG35" s="53" t="s">
        <v>12</v>
      </c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15"/>
      <c r="BZ35" s="15"/>
      <c r="CA35" s="53" t="s">
        <v>13</v>
      </c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15"/>
      <c r="CT35" s="15"/>
      <c r="CU35" s="15"/>
      <c r="CV35" s="15"/>
      <c r="CW35" s="15"/>
      <c r="CX35" s="15"/>
      <c r="CY35" s="164"/>
      <c r="CZ35" s="164"/>
      <c r="DA35" s="164"/>
      <c r="DB35" s="164"/>
      <c r="DC35" s="164"/>
      <c r="DD35" s="164"/>
      <c r="DE35" s="164"/>
      <c r="DF35" s="164"/>
      <c r="DG35" s="164"/>
      <c r="DH35" s="164"/>
      <c r="DI35" s="164"/>
      <c r="DJ35" s="164"/>
      <c r="DK35" s="164"/>
      <c r="DL35" s="164"/>
      <c r="DM35" s="164"/>
      <c r="DN35" s="164"/>
      <c r="DO35" s="164"/>
      <c r="DP35" s="164"/>
      <c r="DQ35" s="164"/>
      <c r="DR35" s="164"/>
      <c r="DS35" s="15"/>
      <c r="DT35" s="15"/>
    </row>
    <row r="36" spans="1:124" ht="12.75">
      <c r="A36" s="15"/>
      <c r="B36" s="15"/>
      <c r="C36" s="15"/>
      <c r="D36" s="15"/>
      <c r="E36" s="15"/>
      <c r="F36" s="15"/>
      <c r="G36" s="15"/>
      <c r="H36" s="15"/>
      <c r="I36" s="15" t="s">
        <v>217</v>
      </c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5" t="s">
        <v>293</v>
      </c>
      <c r="AN36" s="155"/>
      <c r="AO36" s="155"/>
      <c r="AP36" s="155"/>
      <c r="AQ36" s="155"/>
      <c r="AR36" s="155"/>
      <c r="AS36" s="155"/>
      <c r="AT36" s="155"/>
      <c r="AU36" s="155"/>
      <c r="AV36" s="155"/>
      <c r="AW36" s="155"/>
      <c r="AX36" s="155"/>
      <c r="AY36" s="155"/>
      <c r="AZ36" s="155"/>
      <c r="BA36" s="155"/>
      <c r="BB36" s="155"/>
      <c r="BC36" s="155"/>
      <c r="BD36" s="155"/>
      <c r="BE36" s="15"/>
      <c r="BF36" s="15"/>
      <c r="BG36" s="155"/>
      <c r="BH36" s="155"/>
      <c r="BI36" s="155"/>
      <c r="BJ36" s="155"/>
      <c r="BK36" s="155"/>
      <c r="BL36" s="155"/>
      <c r="BM36" s="155"/>
      <c r="BN36" s="155"/>
      <c r="BO36" s="155"/>
      <c r="BP36" s="155"/>
      <c r="BQ36" s="155"/>
      <c r="BR36" s="155"/>
      <c r="BS36" s="155"/>
      <c r="BT36" s="155"/>
      <c r="BU36" s="155"/>
      <c r="BV36" s="155"/>
      <c r="BW36" s="155"/>
      <c r="BX36" s="155"/>
      <c r="BY36" s="15"/>
      <c r="BZ36" s="15"/>
      <c r="CA36" s="158" t="s">
        <v>294</v>
      </c>
      <c r="CB36" s="158"/>
      <c r="CC36" s="158"/>
      <c r="CD36" s="158"/>
      <c r="CE36" s="158"/>
      <c r="CF36" s="158"/>
      <c r="CG36" s="158"/>
      <c r="CH36" s="158"/>
      <c r="CI36" s="158"/>
      <c r="CJ36" s="158"/>
      <c r="CK36" s="158"/>
      <c r="CL36" s="158"/>
      <c r="CM36" s="158"/>
      <c r="CN36" s="158"/>
      <c r="CO36" s="158"/>
      <c r="CP36" s="158"/>
      <c r="CQ36" s="158"/>
      <c r="CR36" s="158"/>
      <c r="CS36" s="15"/>
      <c r="CT36" s="15"/>
      <c r="CU36" s="15"/>
      <c r="CV36" s="15"/>
      <c r="CW36" s="15"/>
      <c r="CX36" s="167" t="s">
        <v>295</v>
      </c>
      <c r="CY36" s="167"/>
      <c r="CZ36" s="167"/>
      <c r="DA36" s="167"/>
      <c r="DB36" s="167"/>
      <c r="DC36" s="167"/>
      <c r="DD36" s="167"/>
      <c r="DE36" s="167"/>
      <c r="DF36" s="167"/>
      <c r="DG36" s="167"/>
      <c r="DH36" s="167"/>
      <c r="DI36" s="167"/>
      <c r="DJ36" s="167"/>
      <c r="DK36" s="167"/>
      <c r="DL36" s="167"/>
      <c r="DM36" s="167"/>
      <c r="DN36" s="167"/>
      <c r="DO36" s="167"/>
      <c r="DP36" s="167"/>
      <c r="DQ36" s="167"/>
      <c r="DR36" s="167"/>
      <c r="DS36" s="15"/>
      <c r="DT36" s="15"/>
    </row>
    <row r="37" spans="1:124" s="2" customFormat="1" ht="12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53" t="s">
        <v>216</v>
      </c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15"/>
      <c r="BF37" s="15"/>
      <c r="BG37" s="53" t="s">
        <v>12</v>
      </c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15"/>
      <c r="BZ37" s="15"/>
      <c r="CA37" s="53" t="s">
        <v>13</v>
      </c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15"/>
      <c r="CT37" s="15"/>
      <c r="CU37" s="15"/>
      <c r="CV37" s="15"/>
      <c r="CW37" s="15"/>
      <c r="CX37" s="15"/>
      <c r="CY37" s="164" t="s">
        <v>306</v>
      </c>
      <c r="CZ37" s="164"/>
      <c r="DA37" s="164"/>
      <c r="DB37" s="164"/>
      <c r="DC37" s="164"/>
      <c r="DD37" s="164"/>
      <c r="DE37" s="164"/>
      <c r="DF37" s="164"/>
      <c r="DG37" s="164"/>
      <c r="DH37" s="164"/>
      <c r="DI37" s="164"/>
      <c r="DJ37" s="164"/>
      <c r="DK37" s="164"/>
      <c r="DL37" s="164"/>
      <c r="DM37" s="164"/>
      <c r="DN37" s="164"/>
      <c r="DO37" s="164"/>
      <c r="DP37" s="164"/>
      <c r="DQ37" s="164"/>
      <c r="DR37" s="164"/>
      <c r="DS37" s="15"/>
      <c r="DT37" s="15"/>
    </row>
    <row r="38" spans="1:124" s="2" customFormat="1" ht="3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5"/>
      <c r="BF38" s="15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5"/>
      <c r="BZ38" s="15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</row>
    <row r="39" spans="1:124" ht="12.75">
      <c r="A39" s="15"/>
      <c r="B39" s="15"/>
      <c r="C39" s="15"/>
      <c r="D39" s="15"/>
      <c r="E39" s="15"/>
      <c r="F39" s="15"/>
      <c r="G39" s="15"/>
      <c r="H39" s="15"/>
      <c r="I39" s="163" t="s">
        <v>14</v>
      </c>
      <c r="J39" s="163"/>
      <c r="K39" s="158" t="s">
        <v>363</v>
      </c>
      <c r="L39" s="158"/>
      <c r="M39" s="158"/>
      <c r="N39" s="164" t="s">
        <v>14</v>
      </c>
      <c r="O39" s="164"/>
      <c r="P39" s="15"/>
      <c r="Q39" s="155" t="s">
        <v>364</v>
      </c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63">
        <v>20</v>
      </c>
      <c r="AG39" s="163"/>
      <c r="AH39" s="163"/>
      <c r="AI39" s="165" t="s">
        <v>348</v>
      </c>
      <c r="AJ39" s="165"/>
      <c r="AK39" s="165"/>
      <c r="AL39" s="15" t="s">
        <v>2</v>
      </c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</row>
    <row r="40" spans="1:124" ht="8.25" customHeight="1" thickBo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</row>
    <row r="41" spans="1:124" ht="3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8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</row>
    <row r="42" spans="1:124" ht="12.75">
      <c r="A42" s="19" t="s">
        <v>218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20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</row>
    <row r="43" spans="1:124" ht="12.75">
      <c r="A43" s="160" t="s">
        <v>339</v>
      </c>
      <c r="B43" s="155"/>
      <c r="C43" s="155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155"/>
      <c r="AK43" s="155"/>
      <c r="AL43" s="155"/>
      <c r="AM43" s="155"/>
      <c r="AN43" s="155"/>
      <c r="AO43" s="155"/>
      <c r="AP43" s="155"/>
      <c r="AQ43" s="155"/>
      <c r="AR43" s="155"/>
      <c r="AS43" s="155"/>
      <c r="AT43" s="155"/>
      <c r="AU43" s="155"/>
      <c r="AV43" s="155"/>
      <c r="AW43" s="155"/>
      <c r="AX43" s="155"/>
      <c r="AY43" s="155"/>
      <c r="AZ43" s="155"/>
      <c r="BA43" s="155"/>
      <c r="BB43" s="155"/>
      <c r="BC43" s="155"/>
      <c r="BD43" s="155"/>
      <c r="BE43" s="155"/>
      <c r="BF43" s="155"/>
      <c r="BG43" s="155"/>
      <c r="BH43" s="155"/>
      <c r="BI43" s="155"/>
      <c r="BJ43" s="155"/>
      <c r="BK43" s="155"/>
      <c r="BL43" s="155"/>
      <c r="BM43" s="155"/>
      <c r="BN43" s="155"/>
      <c r="BO43" s="155"/>
      <c r="BP43" s="155"/>
      <c r="BQ43" s="155"/>
      <c r="BR43" s="155"/>
      <c r="BS43" s="155"/>
      <c r="BT43" s="155"/>
      <c r="BU43" s="155"/>
      <c r="BV43" s="155"/>
      <c r="BW43" s="155"/>
      <c r="BX43" s="155"/>
      <c r="BY43" s="155"/>
      <c r="BZ43" s="155"/>
      <c r="CA43" s="155"/>
      <c r="CB43" s="155"/>
      <c r="CC43" s="155"/>
      <c r="CD43" s="155"/>
      <c r="CE43" s="155"/>
      <c r="CF43" s="155"/>
      <c r="CG43" s="155"/>
      <c r="CH43" s="155"/>
      <c r="CI43" s="155"/>
      <c r="CJ43" s="155"/>
      <c r="CK43" s="155"/>
      <c r="CL43" s="155"/>
      <c r="CM43" s="161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</row>
    <row r="44" spans="1:124" s="2" customFormat="1" ht="12.75">
      <c r="A44" s="162" t="s">
        <v>219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159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</row>
    <row r="45" spans="1:124" s="2" customFormat="1" ht="6" customHeight="1">
      <c r="A45" s="21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22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</row>
    <row r="46" spans="1:124" ht="12.75">
      <c r="A46" s="160"/>
      <c r="B46" s="155"/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"/>
      <c r="AA46" s="15"/>
      <c r="AB46" s="15"/>
      <c r="AC46" s="15"/>
      <c r="AD46" s="15"/>
      <c r="AE46" s="15"/>
      <c r="AF46" s="15"/>
      <c r="AG46" s="15"/>
      <c r="AH46" s="155" t="s">
        <v>358</v>
      </c>
      <c r="AI46" s="155"/>
      <c r="AJ46" s="155"/>
      <c r="AK46" s="155"/>
      <c r="AL46" s="155"/>
      <c r="AM46" s="155"/>
      <c r="AN46" s="155"/>
      <c r="AO46" s="155"/>
      <c r="AP46" s="155"/>
      <c r="AQ46" s="155"/>
      <c r="AR46" s="155"/>
      <c r="AS46" s="155"/>
      <c r="AT46" s="155"/>
      <c r="AU46" s="155"/>
      <c r="AV46" s="155"/>
      <c r="AW46" s="155"/>
      <c r="AX46" s="155"/>
      <c r="AY46" s="155"/>
      <c r="AZ46" s="155"/>
      <c r="BA46" s="155"/>
      <c r="BB46" s="155"/>
      <c r="BC46" s="155"/>
      <c r="BD46" s="155"/>
      <c r="BE46" s="155"/>
      <c r="BF46" s="155"/>
      <c r="BG46" s="155"/>
      <c r="BH46" s="155"/>
      <c r="BI46" s="155"/>
      <c r="BJ46" s="155"/>
      <c r="BK46" s="155"/>
      <c r="BL46" s="155"/>
      <c r="BM46" s="155"/>
      <c r="BN46" s="155"/>
      <c r="BO46" s="155"/>
      <c r="BP46" s="155"/>
      <c r="BQ46" s="155"/>
      <c r="BR46" s="155"/>
      <c r="BS46" s="155"/>
      <c r="BT46" s="155"/>
      <c r="BU46" s="155"/>
      <c r="BV46" s="155"/>
      <c r="BW46" s="155"/>
      <c r="BX46" s="155"/>
      <c r="BY46" s="155"/>
      <c r="BZ46" s="155"/>
      <c r="CA46" s="155"/>
      <c r="CB46" s="155"/>
      <c r="CC46" s="155"/>
      <c r="CD46" s="155"/>
      <c r="CE46" s="155"/>
      <c r="CF46" s="155"/>
      <c r="CG46" s="155"/>
      <c r="CH46" s="155"/>
      <c r="CI46" s="155"/>
      <c r="CJ46" s="155"/>
      <c r="CK46" s="155"/>
      <c r="CL46" s="155"/>
      <c r="CM46" s="161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</row>
    <row r="47" spans="1:124" s="2" customFormat="1" ht="12.75">
      <c r="A47" s="162" t="s">
        <v>12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15"/>
      <c r="AA47" s="15"/>
      <c r="AB47" s="15"/>
      <c r="AC47" s="15"/>
      <c r="AD47" s="15"/>
      <c r="AE47" s="15"/>
      <c r="AF47" s="15"/>
      <c r="AG47" s="15"/>
      <c r="AH47" s="53" t="s">
        <v>13</v>
      </c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159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</row>
    <row r="48" spans="1:124" ht="12.75">
      <c r="A48" s="19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20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</row>
    <row r="49" spans="1:124" ht="12.75">
      <c r="A49" s="166" t="s">
        <v>14</v>
      </c>
      <c r="B49" s="163"/>
      <c r="C49" s="158" t="s">
        <v>363</v>
      </c>
      <c r="D49" s="158"/>
      <c r="E49" s="158"/>
      <c r="F49" s="164" t="s">
        <v>14</v>
      </c>
      <c r="G49" s="164"/>
      <c r="H49" s="15"/>
      <c r="I49" s="155" t="s">
        <v>364</v>
      </c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63">
        <v>20</v>
      </c>
      <c r="Y49" s="163"/>
      <c r="Z49" s="163"/>
      <c r="AA49" s="165" t="s">
        <v>348</v>
      </c>
      <c r="AB49" s="165"/>
      <c r="AC49" s="165"/>
      <c r="AD49" s="15" t="s">
        <v>2</v>
      </c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20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</row>
    <row r="50" spans="1:122" ht="3" customHeight="1" thickBot="1">
      <c r="A50" s="12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4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</row>
    <row r="51" ht="3" customHeight="1"/>
  </sheetData>
  <sheetProtection/>
  <mergeCells count="213">
    <mergeCell ref="AM34:BD34"/>
    <mergeCell ref="BG34:BX34"/>
    <mergeCell ref="CA34:CR34"/>
    <mergeCell ref="CX34:DR34"/>
    <mergeCell ref="AM35:BD35"/>
    <mergeCell ref="BG35:BX35"/>
    <mergeCell ref="CA35:CR35"/>
    <mergeCell ref="CY35:DR35"/>
    <mergeCell ref="CX36:DR36"/>
    <mergeCell ref="CY37:DR37"/>
    <mergeCell ref="DF4:DR4"/>
    <mergeCell ref="DS4:EE4"/>
    <mergeCell ref="EF4:ER4"/>
    <mergeCell ref="AH46:CM46"/>
    <mergeCell ref="BY31:CR31"/>
    <mergeCell ref="EF27:ER27"/>
    <mergeCell ref="AQ32:BH32"/>
    <mergeCell ref="BK32:BV32"/>
    <mergeCell ref="A47:Y47"/>
    <mergeCell ref="X49:Z49"/>
    <mergeCell ref="AA49:AC49"/>
    <mergeCell ref="A49:B49"/>
    <mergeCell ref="C49:E49"/>
    <mergeCell ref="F49:G49"/>
    <mergeCell ref="I49:W49"/>
    <mergeCell ref="AH47:CM47"/>
    <mergeCell ref="A46:Y46"/>
    <mergeCell ref="A43:CM43"/>
    <mergeCell ref="A44:CM44"/>
    <mergeCell ref="I39:J39"/>
    <mergeCell ref="K39:M39"/>
    <mergeCell ref="N39:O39"/>
    <mergeCell ref="Q39:AE39"/>
    <mergeCell ref="AF39:AH39"/>
    <mergeCell ref="AI39:AK39"/>
    <mergeCell ref="BY32:CR32"/>
    <mergeCell ref="CN28:CU28"/>
    <mergeCell ref="CV28:DE28"/>
    <mergeCell ref="EF26:ER26"/>
    <mergeCell ref="AM37:BD37"/>
    <mergeCell ref="BG36:BX36"/>
    <mergeCell ref="BG37:BX37"/>
    <mergeCell ref="EF28:ER28"/>
    <mergeCell ref="I27:CM27"/>
    <mergeCell ref="CN27:CU27"/>
    <mergeCell ref="CV27:DE27"/>
    <mergeCell ref="DF27:DR27"/>
    <mergeCell ref="CA36:CR36"/>
    <mergeCell ref="CA37:CR37"/>
    <mergeCell ref="DF25:DR25"/>
    <mergeCell ref="AM36:BD36"/>
    <mergeCell ref="CN26:CU26"/>
    <mergeCell ref="CV26:DE26"/>
    <mergeCell ref="I26:CM26"/>
    <mergeCell ref="DF26:DR26"/>
    <mergeCell ref="AQ31:BH31"/>
    <mergeCell ref="BK31:BV31"/>
    <mergeCell ref="DS26:EE26"/>
    <mergeCell ref="DF28:DR28"/>
    <mergeCell ref="DS28:EE28"/>
    <mergeCell ref="A26:H26"/>
    <mergeCell ref="A28:H28"/>
    <mergeCell ref="I28:CM28"/>
    <mergeCell ref="A27:H27"/>
    <mergeCell ref="DS27:EE27"/>
    <mergeCell ref="EF25:ER25"/>
    <mergeCell ref="A25:H25"/>
    <mergeCell ref="I25:CM25"/>
    <mergeCell ref="CN25:CU25"/>
    <mergeCell ref="CV25:DE25"/>
    <mergeCell ref="DS25:EE25"/>
    <mergeCell ref="DF24:DR24"/>
    <mergeCell ref="DS24:EE24"/>
    <mergeCell ref="EF24:ER24"/>
    <mergeCell ref="A24:H24"/>
    <mergeCell ref="I24:CM24"/>
    <mergeCell ref="CN24:CU24"/>
    <mergeCell ref="CV24:DE24"/>
    <mergeCell ref="DF23:DR23"/>
    <mergeCell ref="DS23:EE23"/>
    <mergeCell ref="EF23:ER23"/>
    <mergeCell ref="A23:H23"/>
    <mergeCell ref="I23:CM23"/>
    <mergeCell ref="CN23:CU23"/>
    <mergeCell ref="CV23:DE23"/>
    <mergeCell ref="DF22:DR22"/>
    <mergeCell ref="DS22:EE22"/>
    <mergeCell ref="EF22:ER22"/>
    <mergeCell ref="A22:H22"/>
    <mergeCell ref="I22:CM22"/>
    <mergeCell ref="CN22:CU22"/>
    <mergeCell ref="CV22:DE22"/>
    <mergeCell ref="DF21:DR21"/>
    <mergeCell ref="DS21:EE21"/>
    <mergeCell ref="EF21:ER21"/>
    <mergeCell ref="A21:H21"/>
    <mergeCell ref="I21:CM21"/>
    <mergeCell ref="CN21:CU21"/>
    <mergeCell ref="CV21:DE21"/>
    <mergeCell ref="DF20:DR20"/>
    <mergeCell ref="DS20:EE20"/>
    <mergeCell ref="EF20:ER20"/>
    <mergeCell ref="A20:H20"/>
    <mergeCell ref="I20:CM20"/>
    <mergeCell ref="CN20:CU20"/>
    <mergeCell ref="CV20:DE20"/>
    <mergeCell ref="DF19:DR19"/>
    <mergeCell ref="DS19:EE19"/>
    <mergeCell ref="EF19:ER19"/>
    <mergeCell ref="A19:H19"/>
    <mergeCell ref="I19:CM19"/>
    <mergeCell ref="CN19:CU19"/>
    <mergeCell ref="CV19:DE19"/>
    <mergeCell ref="DF18:DR18"/>
    <mergeCell ref="DS18:EE18"/>
    <mergeCell ref="EF18:ER18"/>
    <mergeCell ref="A18:H18"/>
    <mergeCell ref="I18:CM18"/>
    <mergeCell ref="CN18:CU18"/>
    <mergeCell ref="CV18:DE18"/>
    <mergeCell ref="DF17:DR17"/>
    <mergeCell ref="DS17:EE17"/>
    <mergeCell ref="EF17:ER17"/>
    <mergeCell ref="A17:H17"/>
    <mergeCell ref="I17:CM17"/>
    <mergeCell ref="CN17:CU17"/>
    <mergeCell ref="CV17:DE17"/>
    <mergeCell ref="DF16:DR16"/>
    <mergeCell ref="DS16:EE16"/>
    <mergeCell ref="EF16:ER16"/>
    <mergeCell ref="A16:H16"/>
    <mergeCell ref="I16:CM16"/>
    <mergeCell ref="CN16:CU16"/>
    <mergeCell ref="CV16:DE16"/>
    <mergeCell ref="DF15:DR15"/>
    <mergeCell ref="DS15:EE15"/>
    <mergeCell ref="EF15:ER15"/>
    <mergeCell ref="A15:H15"/>
    <mergeCell ref="I15:CM15"/>
    <mergeCell ref="CN15:CU15"/>
    <mergeCell ref="CV15:DE15"/>
    <mergeCell ref="DF14:DR14"/>
    <mergeCell ref="DS14:EE14"/>
    <mergeCell ref="EF14:ER14"/>
    <mergeCell ref="A14:H14"/>
    <mergeCell ref="I14:CM14"/>
    <mergeCell ref="CN14:CU14"/>
    <mergeCell ref="CV14:DE14"/>
    <mergeCell ref="DF13:DR13"/>
    <mergeCell ref="DS13:EE13"/>
    <mergeCell ref="EF13:ER13"/>
    <mergeCell ref="A13:H13"/>
    <mergeCell ref="I13:CM13"/>
    <mergeCell ref="CN13:CU13"/>
    <mergeCell ref="CV13:DE13"/>
    <mergeCell ref="DF12:DR12"/>
    <mergeCell ref="DS12:EE12"/>
    <mergeCell ref="EF12:ER12"/>
    <mergeCell ref="A12:H12"/>
    <mergeCell ref="I12:CM12"/>
    <mergeCell ref="CN12:CU12"/>
    <mergeCell ref="CV12:DE12"/>
    <mergeCell ref="DF11:DR11"/>
    <mergeCell ref="DS11:EE11"/>
    <mergeCell ref="EF11:ER11"/>
    <mergeCell ref="A11:H11"/>
    <mergeCell ref="I11:CM11"/>
    <mergeCell ref="CN11:CU11"/>
    <mergeCell ref="CV11:DE11"/>
    <mergeCell ref="DF10:DR10"/>
    <mergeCell ref="DS10:EE10"/>
    <mergeCell ref="EF10:ER10"/>
    <mergeCell ref="A10:H10"/>
    <mergeCell ref="I10:CM10"/>
    <mergeCell ref="CN10:CU10"/>
    <mergeCell ref="CV10:DE10"/>
    <mergeCell ref="DF9:DR9"/>
    <mergeCell ref="DS9:EE9"/>
    <mergeCell ref="EF9:ER9"/>
    <mergeCell ref="A9:H9"/>
    <mergeCell ref="I9:CM9"/>
    <mergeCell ref="CN9:CU9"/>
    <mergeCell ref="CV9:DE9"/>
    <mergeCell ref="DF8:DR8"/>
    <mergeCell ref="DS8:EE8"/>
    <mergeCell ref="EF8:ER8"/>
    <mergeCell ref="A8:H8"/>
    <mergeCell ref="I8:CM8"/>
    <mergeCell ref="CN8:CU8"/>
    <mergeCell ref="CV8:DE8"/>
    <mergeCell ref="A3:H5"/>
    <mergeCell ref="A6:H6"/>
    <mergeCell ref="B1:ER1"/>
    <mergeCell ref="A7:H7"/>
    <mergeCell ref="I7:CM7"/>
    <mergeCell ref="CN7:CU7"/>
    <mergeCell ref="CV7:DE7"/>
    <mergeCell ref="DF7:DR7"/>
    <mergeCell ref="DS7:EE7"/>
    <mergeCell ref="EF7:ER7"/>
    <mergeCell ref="I6:CM6"/>
    <mergeCell ref="CN6:CU6"/>
    <mergeCell ref="CV6:DE6"/>
    <mergeCell ref="DF6:DR6"/>
    <mergeCell ref="DS6:EE6"/>
    <mergeCell ref="EF6:ER6"/>
    <mergeCell ref="I3:CM5"/>
    <mergeCell ref="CN3:CU5"/>
    <mergeCell ref="CV3:DE5"/>
    <mergeCell ref="DF5:DR5"/>
    <mergeCell ref="DF3:ER3"/>
    <mergeCell ref="DS5:EE5"/>
    <mergeCell ref="EF5:ER5"/>
  </mergeCells>
  <printOptions/>
  <pageMargins left="0.5905511811023623" right="0.5905511811023623" top="0.3937007874015748" bottom="0.3937007874015748" header="0.1968503937007874" footer="0.1968503937007874"/>
  <pageSetup horizontalDpi="600" verticalDpi="600" orientation="landscape" paperSize="9" scale="7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50" max="14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2023-07-04T06:50:51Z</cp:lastPrinted>
  <dcterms:created xsi:type="dcterms:W3CDTF">2011-01-11T10:25:48Z</dcterms:created>
  <dcterms:modified xsi:type="dcterms:W3CDTF">2023-08-07T11:45:52Z</dcterms:modified>
  <cp:category/>
  <cp:version/>
  <cp:contentType/>
  <cp:contentStatus/>
</cp:coreProperties>
</file>