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'2022'!$A$1:$EU$102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<sst xmlns="http://schemas.openxmlformats.org/spreadsheetml/2006/main" count="1151" uniqueCount="352">
  <si>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</si>
  <si>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</si>
  <si>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</si>
  <si>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</si>
  <si>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</si>
  <si>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</si>
  <si>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</si>
  <si>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</si>
  <si>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</si>
  <si>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</si>
  <si>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</si>
  <si>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</si>
  <si>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</si>
  <si>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</si>
  <si>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</si>
  <si>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</si>
  <si>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</si>
  <si>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</si>
  <si>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</si>
  <si>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</si>
  <si>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</si>
  <si>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</si>
  <si>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</si>
  <si>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</si>
  <si>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</si>
  <si>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</si>
  <si>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</si>
  <si>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</si>
  <si>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</si>
  <si>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</si>
  <si>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</si>
  <si>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</si>
  <si>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</si>
  <si>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</si>
  <si>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</si>
  <si>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</si>
  <si>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</si>
  <si>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</si>
  <si>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</si>
  <si>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</si>
  <si>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</si>
  <si>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</si>
  <si>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</si>
  <si>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</si>
  <si>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</si>
  <si>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</si>
  <si>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</si>
  <si>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</si>
  <si>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</si>
  <si>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</si>
  <si>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</si>
  <si>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</si>
  <si>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</si>
  <si>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</si>
  <si>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</si>
  <si>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</si>
  <si>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</si>
  <si>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</si>
  <si>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</si>
  <si>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</si>
  <si>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</si>
  <si>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</si>
  <si>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</si>
  <si>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</si>
  <si>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</si>
  <si>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</si>
  <si>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</si>
  <si>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</si>
  <si>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</si>
  <si>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</si>
  <si>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</si>
  <si>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</si>
  <si>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</si>
  <si>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</si>
  <si>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</si>
  <si>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</si>
  <si>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</si>
  <si>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</si>
  <si>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</si>
  <si>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</si>
  <si>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</si>
  <si>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</si>
  <si>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</si>
  <si>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</si>
  <si>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</si>
  <si>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</si>
  <si>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</si>
  <si>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</si>
  <si>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</si>
  <si>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</si>
  <si>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</si>
  <si>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</si>
  <si>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</si>
  <si>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</si>
  <si>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</si>
  <si>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</si>
  <si>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</si>
  <si>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</si>
  <si>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</si>
  <si>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</si>
  <si>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</si>
  <si>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</si>
  <si>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</si>
  <si>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</si>
  <si>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</si>
  <si>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</si>
  <si>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</si>
  <si>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</si>
  <si>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</si>
  <si>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</si>
  <si>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</si>
  <si>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</si>
  <si>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</si>
  <si>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</si>
  <si>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</si>
  <si>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</si>
  <si>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</si>
  <si>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</si>
  <si>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</si>
  <si>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</si>
  <si>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</si>
  <si>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</si>
  <si>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</si>
  <si>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</si>
  <si>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</si>
  <si>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</si>
  <si>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</si>
  <si>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</si>
  <si>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</si>
  <si>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</si>
  <si>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</si>
  <si>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</si>
  <si>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</si>
  <si>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</si>
  <si>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</si>
  <si>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</si>
  <si>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</si>
  <si>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</si>
  <si>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</si>
  <si>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</si>
  <si>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</si>
  <si>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</si>
  <si>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</si>
  <si>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</si>
  <si>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</si>
  <si>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</si>
  <si>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</si>
  <si>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</si>
  <si>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</si>
  <si>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</si>
  <si>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</si>
  <si>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</si>
  <si>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</si>
  <si>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</si>
  <si>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</si>
  <si>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</si>
  <si>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</si>
  <si>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</si>
  <si>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</si>
  <si>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</si>
  <si>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</si>
  <si>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</si>
  <si>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</si>
  <si>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</si>
  <si>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</si>
  <si>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</si>
  <si>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</si>
  <si>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</si>
  <si>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</si>
  <si>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</si>
  <si>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</si>
  <si>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</si>
  <si>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</si>
  <si>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</si>
  <si>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</si>
  <si>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</si>
  <si>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</si>
  <si>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</si>
  <si>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</si>
  <si>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</si>
  <si>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</si>
  <si>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</si>
  <si>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</si>
  <si>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</si>
  <si>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</si>
  <si>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</si>
  <si>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</si>
  <si>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</si>
  <si>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</si>
  <si>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</si>
  <si>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</si>
  <si>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</si>
  <si>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</si>
  <si>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</si>
  <si>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</si>
  <si>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</si>
  <si>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</si>
  <si>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</si>
  <si>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</si>
  <si>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</si>
  <si>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</si>
  <si>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</si>
  <si>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</si>
  <si>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</si>
  <si>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</si>
  <si>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</si>
  <si>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</si>
  <si>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</si>
  <si>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</si>
  <si>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</si>
  <si>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</si>
  <si>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</si>
  <si>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</si>
  <si>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</si>
  <si>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</si>
  <si>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</si>
  <si>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</si>
  <si>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</si>
  <si>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</si>
  <si>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</si>
  <si>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</si>
  <si>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</si>
  <si>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</si>
  <si>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</si>
  <si>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</si>
  <si>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</si>
  <si>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</si>
  <si>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</si>
  <si>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</si>
  <si>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</si>
  <si>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</si>
  <si>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</si>
  <si>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</si>
  <si>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</si>
  <si>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</si>
  <si>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</si>
  <si>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</si>
  <si>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</si>
  <si>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</si>
  <si>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</si>
  <si>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</si>
  <si>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</si>
  <si>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</si>
  <si>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</si>
  <si>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</si>
  <si>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</si>
  <si>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</si>
  <si>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</si>
  <si>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</si>
  <si>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</si>
  <si>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</si>
  <si>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</si>
  <si>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</si>
  <si>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</si>
  <si>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</si>
  <si>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</si>
  <si>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</si>
  <si>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</si>
  <si>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</si>
  <si>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</si>
  <si>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</si>
  <si>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</si>
  <si>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</si>
  <si>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</si>
  <si>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</si>
  <si>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</si>
  <si>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</si>
  <si>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</si>
  <si>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</si>
  <si>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</si>
  <si>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</si>
  <si>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</si>
  <si>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</si>
  <si>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</si>
  <si>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</si>
  <si>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</si>
  <si>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</si>
  <si>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</si>
  <si>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</si>
  <si>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</si>
  <si>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</si>
  <si>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</si>
  <si>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</si>
  <si>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</si>
  <si>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</si>
  <si>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</si>
  <si>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</si>
  <si>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</si>
  <si>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</si>
  <si>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</si>
  <si>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</si>
  <si>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</si>
  <si>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</si>
  <si>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</si>
  <si>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</si>
  <si>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</si>
  <si>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</si>
  <si>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</si>
  <si>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</si>
  <si>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</si>
  <si>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</si>
  <si>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</si>
  <si>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</si>
  <si>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</si>
  <si>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</si>
  <si>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</si>
  <si>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</si>
  <si>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</si>
  <si>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</si>
  <si>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</si>
  <si>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</si>
  <si>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</si>
  <si>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</si>
  <si>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</si>
  <si>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</si>
  <si>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</si>
  <si>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</si>
  <si>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</si>
  <si>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</si>
  <si>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</si>
  <si>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</si>
  <si>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</si>
  <si>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</si>
  <si>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</si>
  <si>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</si>
  <si>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</si>
  <si>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</si>
  <si>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</si>
  <si>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</si>
  <si>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</si>
  <si>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</si>
  <si>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</si>
  <si>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</si>
  <si>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</si>
  <si>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</si>
  <si>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</si>
  <si>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</si>
  <si>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</si>
  <si>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</si>
  <si>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</si>
  <si>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января</t>
  </si>
  <si>
    <t>22</t>
  </si>
  <si>
    <t>247</t>
  </si>
  <si>
    <t>ПРОЕКТ</t>
  </si>
  <si>
    <t>25</t>
  </si>
  <si>
    <t>25.01.2022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</si>
  <si>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</si>
  <si>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</si>
  <si>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</si>
  <si>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</si>
  <si>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</si>
  <si>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1 от 25.01.2022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</si>
</sst>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3"/>
    </xf>
    <xf numFmtId="0" fontId="4" fillId="0" borderId="10" xfId="0" applyNumberFormat="1" applyFont="1" applyBorder="1" applyAlignment="1">
      <alignment horizontal="left" wrapText="1"/>
    </xf>
    <xf numFmtId="0" fontId="12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 wrapText="1"/>
    </xf>
    <xf numFmtId="0" fontId="5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view="pageBreakPreview" zoomScale="110" zoomScaleSheetLayoutView="110" zoomScalePageLayoutView="0" workbookViewId="0" topLeftCell="A1">
      <selection activeCell="EK15" sqref="EK15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15" customHeight="1">
      <c r="B1" s="145" t="s">
        <v>343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DB1" s="65" t="s">
        <v>221</v>
      </c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</row>
    <row r="2" spans="1:161" s="20" customFormat="1" ht="67.5" customHeight="1">
      <c r="A2" s="144" t="s">
        <v>351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CM2" s="57" t="s">
        <v>222</v>
      </c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</row>
    <row r="3" s="20" customFormat="1" ht="6" customHeight="1"/>
    <row r="4" spans="106:161" s="20" customFormat="1" ht="2.25" customHeight="1"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="20" customFormat="1" ht="18" customHeight="1" hidden="1"/>
    <row r="6" spans="127:161" s="20" customFormat="1" ht="15.75">
      <c r="DW6" s="55" t="s">
        <v>15</v>
      </c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</row>
    <row r="7" spans="127:161" s="20" customFormat="1" ht="15.75">
      <c r="DW7" s="59" t="s">
        <v>229</v>
      </c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8" spans="127:161" s="20" customFormat="1" ht="22.5" customHeight="1">
      <c r="DW8" s="61" t="s">
        <v>11</v>
      </c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</row>
    <row r="9" spans="127:161" s="20" customFormat="1" ht="15.75">
      <c r="DW9" s="59" t="s">
        <v>230</v>
      </c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</row>
    <row r="10" spans="127:161" s="20" customFormat="1" ht="15.75">
      <c r="DW10" s="56" t="s">
        <v>228</v>
      </c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</row>
    <row r="11" spans="127:161" s="20" customFormat="1" ht="15.75"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L11" s="59" t="s">
        <v>231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27:161" s="20" customFormat="1" ht="15.75">
      <c r="DW12" s="61" t="s">
        <v>12</v>
      </c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L12" s="61" t="s">
        <v>13</v>
      </c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</row>
    <row r="13" spans="127:156" s="20" customFormat="1" ht="15.75">
      <c r="DW13" s="62" t="s">
        <v>14</v>
      </c>
      <c r="DX13" s="62"/>
      <c r="DY13" s="66" t="s">
        <v>344</v>
      </c>
      <c r="DZ13" s="66"/>
      <c r="EA13" s="66"/>
      <c r="EB13" s="67" t="s">
        <v>14</v>
      </c>
      <c r="EC13" s="67"/>
      <c r="EE13" s="66" t="s">
        <v>340</v>
      </c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2">
        <v>20</v>
      </c>
      <c r="EU13" s="62"/>
      <c r="EV13" s="62"/>
      <c r="EW13" s="64" t="s">
        <v>341</v>
      </c>
      <c r="EX13" s="64"/>
      <c r="EY13" s="64"/>
      <c r="EZ13" s="20" t="s">
        <v>2</v>
      </c>
    </row>
    <row r="14" s="20" customFormat="1" ht="27" customHeight="1"/>
    <row r="15" spans="51:107" s="22" customFormat="1" ht="15.75">
      <c r="AY15" s="58" t="s">
        <v>330</v>
      </c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</row>
    <row r="16" spans="44:162" s="22" customFormat="1" ht="27.75" customHeight="1">
      <c r="AR16" s="25" t="s">
        <v>317</v>
      </c>
      <c r="AS16" s="25"/>
      <c r="AT16" s="25"/>
      <c r="AU16" s="25"/>
      <c r="AV16" s="25"/>
      <c r="AW16" s="25"/>
      <c r="AX16" s="25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ES16" s="60" t="s">
        <v>16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23"/>
    </row>
    <row r="17" spans="149:162" s="20" customFormat="1" ht="4.5" customHeight="1" hidden="1"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24"/>
    </row>
    <row r="18" spans="59:162" s="20" customFormat="1" ht="12.75" customHeight="1">
      <c r="BG18" s="62" t="s">
        <v>28</v>
      </c>
      <c r="BH18" s="62"/>
      <c r="BI18" s="62"/>
      <c r="BJ18" s="62"/>
      <c r="BK18" s="66" t="s">
        <v>344</v>
      </c>
      <c r="BL18" s="66"/>
      <c r="BM18" s="66"/>
      <c r="BN18" s="67" t="s">
        <v>14</v>
      </c>
      <c r="BO18" s="67"/>
      <c r="BQ18" s="66" t="s">
        <v>340</v>
      </c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2">
        <v>20</v>
      </c>
      <c r="CG18" s="62"/>
      <c r="CH18" s="62"/>
      <c r="CI18" s="64" t="s">
        <v>341</v>
      </c>
      <c r="CJ18" s="64"/>
      <c r="CK18" s="64"/>
      <c r="CL18" s="20" t="s">
        <v>2</v>
      </c>
      <c r="EQ18" s="21" t="s">
        <v>17</v>
      </c>
      <c r="ES18" s="63" t="s">
        <v>345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24"/>
    </row>
    <row r="19" spans="1:162" s="20" customFormat="1" ht="18" customHeight="1">
      <c r="A19" s="67" t="s">
        <v>20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EQ19" s="21" t="s">
        <v>18</v>
      </c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24"/>
    </row>
    <row r="20" spans="1:162" s="20" customFormat="1" ht="15.75" customHeight="1">
      <c r="A20" s="20" t="s">
        <v>21</v>
      </c>
      <c r="AB20" s="68" t="s">
        <v>225</v>
      </c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EQ20" s="21" t="s">
        <v>19</v>
      </c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24"/>
    </row>
    <row r="21" spans="147:162" s="20" customFormat="1" ht="15.75">
      <c r="EQ21" s="21" t="s">
        <v>18</v>
      </c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24"/>
    </row>
    <row r="22" spans="147:162" s="20" customFormat="1" ht="15.75">
      <c r="EQ22" s="21" t="s">
        <v>22</v>
      </c>
      <c r="ES22" s="63" t="s">
        <v>227</v>
      </c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24"/>
    </row>
    <row r="23" spans="1:162" s="20" customFormat="1" ht="15.75">
      <c r="A23" s="20" t="s">
        <v>26</v>
      </c>
      <c r="K23" s="68" t="s">
        <v>226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EQ23" s="21" t="s">
        <v>23</v>
      </c>
      <c r="ES23" s="63" t="s">
        <v>232</v>
      </c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24"/>
    </row>
    <row r="24" spans="1:162" s="20" customFormat="1" ht="18" customHeight="1">
      <c r="A24" s="20" t="s">
        <v>27</v>
      </c>
      <c r="EQ24" s="21" t="s">
        <v>24</v>
      </c>
      <c r="ES24" s="63" t="s">
        <v>25</v>
      </c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24"/>
    </row>
    <row r="25" s="20" customFormat="1" ht="15.75"/>
  </sheetData>
  <sheetProtection/>
  <mergeCells count="38"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</row>
    <row r="4" spans="1:149" ht="11.25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1" t="s">
        <v>1</v>
      </c>
      <c r="BY4" s="121"/>
      <c r="BZ4" s="121"/>
      <c r="CA4" s="121"/>
      <c r="CB4" s="121"/>
      <c r="CC4" s="121"/>
      <c r="CD4" s="121"/>
      <c r="CE4" s="121"/>
      <c r="CF4" s="121" t="s">
        <v>233</v>
      </c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 t="s">
        <v>284</v>
      </c>
      <c r="CT4" s="120" t="s">
        <v>332</v>
      </c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</row>
    <row r="5" spans="1:149" ht="11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 t="s">
        <v>234</v>
      </c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 t="s">
        <v>235</v>
      </c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 t="s">
        <v>236</v>
      </c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 t="s">
        <v>237</v>
      </c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</row>
    <row r="6" spans="1:149" ht="63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</row>
    <row r="7" spans="1:149" ht="11.25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 t="s">
        <v>5</v>
      </c>
      <c r="BY7" s="118"/>
      <c r="BZ7" s="118"/>
      <c r="CA7" s="118"/>
      <c r="CB7" s="118"/>
      <c r="CC7" s="118"/>
      <c r="CD7" s="118"/>
      <c r="CE7" s="118"/>
      <c r="CF7" s="118" t="s">
        <v>6</v>
      </c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"/>
      <c r="CT7" s="118" t="s">
        <v>7</v>
      </c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 t="s">
        <v>8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 t="s">
        <v>9</v>
      </c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 t="s">
        <v>10</v>
      </c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</row>
    <row r="8" spans="1:149" s="4" customFormat="1" ht="12.75" customHeight="1">
      <c r="A8" s="81" t="s">
        <v>238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2" t="s">
        <v>30</v>
      </c>
      <c r="BY8" s="82"/>
      <c r="BZ8" s="82"/>
      <c r="CA8" s="82"/>
      <c r="CB8" s="82"/>
      <c r="CC8" s="82"/>
      <c r="CD8" s="82"/>
      <c r="CE8" s="82"/>
      <c r="CF8" s="82" t="s">
        <v>31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12"/>
      <c r="CT8" s="83">
        <f>DG8+DT8+EG8</f>
        <v>0</v>
      </c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>
        <v>0</v>
      </c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>
        <v>0</v>
      </c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>
        <v>0</v>
      </c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</row>
    <row r="9" spans="1:149" ht="12.75" customHeight="1">
      <c r="A9" s="117" t="s">
        <v>239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74" t="s">
        <v>32</v>
      </c>
      <c r="BY9" s="74"/>
      <c r="BZ9" s="74"/>
      <c r="CA9" s="74"/>
      <c r="CB9" s="74"/>
      <c r="CC9" s="74"/>
      <c r="CD9" s="74"/>
      <c r="CE9" s="74"/>
      <c r="CF9" s="74" t="s">
        <v>31</v>
      </c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8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</row>
    <row r="10" spans="1:153" s="4" customFormat="1" ht="10.5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2" t="s">
        <v>34</v>
      </c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12"/>
      <c r="CT10" s="83">
        <f>DG10+DT10+EG10</f>
        <v>45578935.94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f>DG16+DG23+DG26</f>
        <v>16882527.51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f>DT16+DT23+DT26+DT37</f>
        <v>3715000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>
        <f>EG11+EG16+EG23+EG97+EG40</f>
        <v>24981408.43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W10" s="9"/>
    </row>
    <row r="11" spans="1:162" s="4" customFormat="1" ht="22.5" customHeight="1">
      <c r="A11" s="99" t="s">
        <v>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82" t="s">
        <v>36</v>
      </c>
      <c r="BY11" s="82"/>
      <c r="BZ11" s="82"/>
      <c r="CA11" s="82"/>
      <c r="CB11" s="82"/>
      <c r="CC11" s="82"/>
      <c r="CD11" s="82"/>
      <c r="CE11" s="82"/>
      <c r="CF11" s="82" t="s">
        <v>37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12"/>
      <c r="CT11" s="83">
        <f>EG11</f>
        <v>1430000</v>
      </c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>
        <v>0</v>
      </c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>
        <v>0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>
        <f>EG13+EG14+EG15</f>
        <v>1430000</v>
      </c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W11" s="9"/>
      <c r="EX11" s="9"/>
      <c r="FF11" s="9">
        <f>EG8+EG10-EG44</f>
        <v>0</v>
      </c>
    </row>
    <row r="12" spans="1:149" ht="11.25">
      <c r="A12" s="73" t="s">
        <v>38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4" t="s">
        <v>39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</row>
    <row r="13" spans="1:149" s="6" customFormat="1" ht="11.25">
      <c r="A13" s="73" t="s">
        <v>256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259</v>
      </c>
      <c r="CT13" s="84">
        <f>EG13</f>
        <v>1380000</v>
      </c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0</v>
      </c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>
        <v>0</v>
      </c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>
        <v>1380000</v>
      </c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</row>
    <row r="14" spans="1:149" s="6" customFormat="1" ht="11.25">
      <c r="A14" s="73" t="s">
        <v>257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260</v>
      </c>
      <c r="CT14" s="84">
        <f>EG14</f>
        <v>50000</v>
      </c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>
        <v>0</v>
      </c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>
        <v>0</v>
      </c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>
        <v>50000</v>
      </c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</row>
    <row r="15" spans="1:149" s="6" customFormat="1" ht="11.25">
      <c r="A15" s="73" t="s">
        <v>258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4" t="s">
        <v>39</v>
      </c>
      <c r="BY15" s="74"/>
      <c r="BZ15" s="74"/>
      <c r="CA15" s="74"/>
      <c r="CB15" s="74"/>
      <c r="CC15" s="74"/>
      <c r="CD15" s="74"/>
      <c r="CE15" s="74"/>
      <c r="CF15" s="74" t="s">
        <v>37</v>
      </c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8" t="s">
        <v>261</v>
      </c>
      <c r="CT15" s="84">
        <f>EG15</f>
        <v>0</v>
      </c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>
        <v>0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0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>
        <v>0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</row>
    <row r="16" spans="1:149" s="4" customFormat="1" ht="10.5" customHeight="1">
      <c r="A16" s="99" t="s">
        <v>40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82" t="s">
        <v>41</v>
      </c>
      <c r="BY16" s="82"/>
      <c r="BZ16" s="82"/>
      <c r="CA16" s="82"/>
      <c r="CB16" s="82"/>
      <c r="CC16" s="82"/>
      <c r="CD16" s="82"/>
      <c r="CE16" s="82"/>
      <c r="CF16" s="82" t="s">
        <v>42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12"/>
      <c r="CT16" s="83">
        <f>DG16+EG16</f>
        <v>40430435.94</v>
      </c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>
        <f>DG17</f>
        <v>16882527.51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>
        <v>0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>
        <f>EG21+EG22</f>
        <v>23547908.43</v>
      </c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</row>
    <row r="17" spans="1:149" s="6" customFormat="1" ht="33.75" customHeight="1">
      <c r="A17" s="85" t="s">
        <v>334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74" t="s">
        <v>43</v>
      </c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84">
        <f>DG17</f>
        <v>16882527.51</v>
      </c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>
        <f>DG18+DG19+DG20</f>
        <v>16882527.51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>
        <v>0</v>
      </c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>
        <v>0</v>
      </c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</row>
    <row r="18" spans="1:149" s="6" customFormat="1" ht="24" customHeight="1">
      <c r="A18" s="85" t="s">
        <v>333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84">
        <f>DG18</f>
        <v>8676438.06</v>
      </c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>
        <v>8676438.06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>
        <v>0</v>
      </c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>
        <v>0</v>
      </c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</row>
    <row r="19" spans="1:149" s="6" customFormat="1" ht="17.25" customHeight="1">
      <c r="A19" s="85" t="s">
        <v>335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84">
        <f>DG19</f>
        <v>2244819.65</v>
      </c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>
        <v>2244819.65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>
        <v>0</v>
      </c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>
        <v>0</v>
      </c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</row>
    <row r="20" spans="1:149" s="6" customFormat="1" ht="17.25" customHeight="1">
      <c r="A20" s="85" t="s">
        <v>336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84">
        <f>DG20</f>
        <v>5961269.8</v>
      </c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>
        <v>5961269.8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>
        <v>0</v>
      </c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>
        <v>0</v>
      </c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</row>
    <row r="21" spans="1:149" s="6" customFormat="1" ht="10.5" customHeight="1">
      <c r="A21" s="86" t="s">
        <v>262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79</v>
      </c>
      <c r="CT21" s="84">
        <f>EG21</f>
        <v>23170700.96</v>
      </c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>
        <v>0</v>
      </c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>
        <v>0</v>
      </c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>
        <v>23170700.96</v>
      </c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</row>
    <row r="22" spans="1:149" s="6" customFormat="1" ht="10.5" customHeight="1">
      <c r="A22" s="86" t="s">
        <v>264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74"/>
      <c r="BY22" s="74"/>
      <c r="BZ22" s="74"/>
      <c r="CA22" s="74"/>
      <c r="CB22" s="74"/>
      <c r="CC22" s="74"/>
      <c r="CD22" s="74"/>
      <c r="CE22" s="74"/>
      <c r="CF22" s="74" t="s">
        <v>42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8" t="s">
        <v>263</v>
      </c>
      <c r="CT22" s="84">
        <f>EG22</f>
        <v>377207.47</v>
      </c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>
        <v>0</v>
      </c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>
        <v>0</v>
      </c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>
        <v>377207.47</v>
      </c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</row>
    <row r="23" spans="1:149" s="4" customFormat="1" ht="10.5" customHeight="1">
      <c r="A23" s="99" t="s">
        <v>44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82" t="s">
        <v>45</v>
      </c>
      <c r="BY23" s="82"/>
      <c r="BZ23" s="82"/>
      <c r="CA23" s="82"/>
      <c r="CB23" s="82"/>
      <c r="CC23" s="82"/>
      <c r="CD23" s="82"/>
      <c r="CE23" s="82"/>
      <c r="CF23" s="82" t="s">
        <v>46</v>
      </c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12"/>
      <c r="CT23" s="83">
        <f>EG23</f>
        <v>3500</v>
      </c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>
        <v>0</v>
      </c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>
        <v>0</v>
      </c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>
        <v>3500</v>
      </c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</row>
    <row r="24" spans="1:149" ht="15.75" customHeight="1">
      <c r="A24" s="73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4" t="s">
        <v>47</v>
      </c>
      <c r="BY24" s="74"/>
      <c r="BZ24" s="74"/>
      <c r="CA24" s="74"/>
      <c r="CB24" s="74"/>
      <c r="CC24" s="74"/>
      <c r="CD24" s="74"/>
      <c r="CE24" s="74"/>
      <c r="CF24" s="74" t="s">
        <v>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112" t="s">
        <v>285</v>
      </c>
      <c r="CT24" s="84">
        <f>EG24</f>
        <v>3500</v>
      </c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0</v>
      </c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>
        <v>0</v>
      </c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>
        <v>3500</v>
      </c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</row>
    <row r="25" spans="1:149" s="6" customFormat="1" ht="15.75" customHeight="1">
      <c r="A25" s="72" t="s">
        <v>304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113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</row>
    <row r="26" spans="1:149" s="4" customFormat="1" ht="10.5" customHeight="1">
      <c r="A26" s="99" t="s">
        <v>48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82" t="s">
        <v>49</v>
      </c>
      <c r="BY26" s="82"/>
      <c r="BZ26" s="82"/>
      <c r="CA26" s="82"/>
      <c r="CB26" s="82"/>
      <c r="CC26" s="82"/>
      <c r="CD26" s="82"/>
      <c r="CE26" s="82"/>
      <c r="CF26" s="82" t="s">
        <v>50</v>
      </c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12"/>
      <c r="CT26" s="83">
        <f>DT26</f>
        <v>3715000</v>
      </c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>
        <v>0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>
        <f>DT29+DT30+DT31+DT32+DT33+DT34+DT35+DT36</f>
        <v>3715000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>
        <v>0</v>
      </c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</row>
    <row r="27" spans="1:149" ht="10.5" customHeight="1">
      <c r="A27" s="86" t="s">
        <v>38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</row>
    <row r="28" spans="1:149" ht="10.5" customHeight="1">
      <c r="A28" s="85" t="s">
        <v>265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8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</row>
    <row r="29" spans="1:149" s="40" customFormat="1" ht="21.75" customHeight="1">
      <c r="A29" s="89" t="s">
        <v>339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114" t="s">
        <v>311</v>
      </c>
      <c r="BY29" s="115"/>
      <c r="BZ29" s="115"/>
      <c r="CA29" s="115"/>
      <c r="CB29" s="115"/>
      <c r="CC29" s="115"/>
      <c r="CD29" s="115"/>
      <c r="CE29" s="116"/>
      <c r="CF29" s="90" t="s">
        <v>50</v>
      </c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44" t="s">
        <v>286</v>
      </c>
      <c r="CT29" s="91">
        <f aca="true" t="shared" si="0" ref="CT29:CT34">DT29</f>
        <v>3000000</v>
      </c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>
        <v>0</v>
      </c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>
        <v>3000000</v>
      </c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>
        <v>0</v>
      </c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</row>
    <row r="30" spans="1:149" s="40" customFormat="1" ht="16.5" customHeight="1">
      <c r="A30" s="89" t="s">
        <v>337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114" t="s">
        <v>312</v>
      </c>
      <c r="BY30" s="115"/>
      <c r="BZ30" s="115"/>
      <c r="CA30" s="115"/>
      <c r="CB30" s="115"/>
      <c r="CC30" s="115"/>
      <c r="CD30" s="115"/>
      <c r="CE30" s="116"/>
      <c r="CF30" s="90" t="s">
        <v>50</v>
      </c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44" t="s">
        <v>286</v>
      </c>
      <c r="CT30" s="91">
        <f t="shared" si="0"/>
        <v>275000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>
        <v>0</v>
      </c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>
        <v>275000</v>
      </c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>
        <v>0</v>
      </c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</row>
    <row r="31" spans="1:162" s="40" customFormat="1" ht="21.75" customHeight="1">
      <c r="A31" s="89" t="s">
        <v>338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 t="s">
        <v>313</v>
      </c>
      <c r="BY31" s="90"/>
      <c r="BZ31" s="90"/>
      <c r="CA31" s="90"/>
      <c r="CB31" s="90"/>
      <c r="CC31" s="90"/>
      <c r="CD31" s="90"/>
      <c r="CE31" s="90"/>
      <c r="CF31" s="90" t="s">
        <v>50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44" t="s">
        <v>286</v>
      </c>
      <c r="CT31" s="91">
        <f t="shared" si="0"/>
        <v>215000</v>
      </c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>
        <v>0</v>
      </c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>
        <v>215000</v>
      </c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>
        <v>0</v>
      </c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FF31" s="41"/>
    </row>
    <row r="32" spans="1:162" s="40" customFormat="1" ht="21.75" customHeight="1">
      <c r="A32" s="89" t="s">
        <v>306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90" t="s">
        <v>314</v>
      </c>
      <c r="BY32" s="90"/>
      <c r="BZ32" s="90"/>
      <c r="CA32" s="90"/>
      <c r="CB32" s="90"/>
      <c r="CC32" s="90"/>
      <c r="CD32" s="90"/>
      <c r="CE32" s="90"/>
      <c r="CF32" s="90" t="s">
        <v>50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44" t="s">
        <v>286</v>
      </c>
      <c r="CT32" s="91">
        <f t="shared" si="0"/>
        <v>0</v>
      </c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>
        <v>0</v>
      </c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>
        <v>0</v>
      </c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>
        <v>0</v>
      </c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FF32" s="41"/>
    </row>
    <row r="33" spans="1:149" s="40" customFormat="1" ht="36" customHeight="1">
      <c r="A33" s="89" t="s">
        <v>307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 t="s">
        <v>315</v>
      </c>
      <c r="BY33" s="90"/>
      <c r="BZ33" s="90"/>
      <c r="CA33" s="90"/>
      <c r="CB33" s="90"/>
      <c r="CC33" s="90"/>
      <c r="CD33" s="90"/>
      <c r="CE33" s="90"/>
      <c r="CF33" s="90" t="s">
        <v>50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44" t="s">
        <v>286</v>
      </c>
      <c r="CT33" s="91">
        <f t="shared" si="0"/>
        <v>0</v>
      </c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>
        <v>0</v>
      </c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>
        <v>0</v>
      </c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>
        <v>0</v>
      </c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</row>
    <row r="34" spans="1:149" s="40" customFormat="1" ht="15" customHeight="1">
      <c r="A34" s="89" t="s">
        <v>337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90" t="s">
        <v>316</v>
      </c>
      <c r="BY34" s="90"/>
      <c r="BZ34" s="90"/>
      <c r="CA34" s="90"/>
      <c r="CB34" s="90"/>
      <c r="CC34" s="90"/>
      <c r="CD34" s="90"/>
      <c r="CE34" s="90"/>
      <c r="CF34" s="90" t="s">
        <v>50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44" t="s">
        <v>320</v>
      </c>
      <c r="CT34" s="91">
        <f t="shared" si="0"/>
        <v>225000</v>
      </c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>
        <v>0</v>
      </c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>
        <v>225000</v>
      </c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>
        <v>0</v>
      </c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</row>
    <row r="35" spans="1:149" s="40" customFormat="1" ht="21.75" customHeight="1">
      <c r="A35" s="89" t="s">
        <v>306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90" t="s">
        <v>314</v>
      </c>
      <c r="BY35" s="90"/>
      <c r="BZ35" s="90"/>
      <c r="CA35" s="90"/>
      <c r="CB35" s="90"/>
      <c r="CC35" s="90"/>
      <c r="CD35" s="90"/>
      <c r="CE35" s="90"/>
      <c r="CF35" s="90" t="s">
        <v>50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44" t="s">
        <v>320</v>
      </c>
      <c r="CT35" s="91">
        <f>DT35</f>
        <v>0</v>
      </c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>
        <v>0</v>
      </c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>
        <v>0</v>
      </c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>
        <v>0</v>
      </c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</row>
    <row r="36" spans="1:149" ht="21.75" customHeight="1">
      <c r="A36" s="85" t="s">
        <v>321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74" t="s">
        <v>314</v>
      </c>
      <c r="BY36" s="74"/>
      <c r="BZ36" s="74"/>
      <c r="CA36" s="74"/>
      <c r="CB36" s="74"/>
      <c r="CC36" s="74"/>
      <c r="CD36" s="74"/>
      <c r="CE36" s="74"/>
      <c r="CF36" s="74" t="s">
        <v>50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8" t="s">
        <v>320</v>
      </c>
      <c r="CT36" s="84">
        <f>DT36</f>
        <v>0</v>
      </c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>
        <v>0</v>
      </c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>
        <v>0</v>
      </c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>
        <v>0</v>
      </c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</row>
    <row r="37" spans="1:149" s="4" customFormat="1" ht="10.5" customHeight="1">
      <c r="A37" s="99" t="s">
        <v>51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82" t="s">
        <v>52</v>
      </c>
      <c r="BY37" s="82"/>
      <c r="BZ37" s="82"/>
      <c r="CA37" s="82"/>
      <c r="CB37" s="82"/>
      <c r="CC37" s="82"/>
      <c r="CD37" s="82"/>
      <c r="CE37" s="82"/>
      <c r="CF37" s="82" t="s">
        <v>50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12"/>
      <c r="CT37" s="83">
        <f>DT37</f>
        <v>0</v>
      </c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>
        <v>0</v>
      </c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>
        <f>DT38</f>
        <v>0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>
        <v>0</v>
      </c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</row>
    <row r="38" spans="1:149" ht="10.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4" t="s">
        <v>54</v>
      </c>
      <c r="BY38" s="74"/>
      <c r="BZ38" s="74"/>
      <c r="CA38" s="74"/>
      <c r="CB38" s="74"/>
      <c r="CC38" s="74"/>
      <c r="CD38" s="74"/>
      <c r="CE38" s="74"/>
      <c r="CF38" s="74" t="s">
        <v>50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112"/>
      <c r="CT38" s="84">
        <f>DT38</f>
        <v>0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>
        <v>0</v>
      </c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>
        <v>0</v>
      </c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>
        <v>0</v>
      </c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</row>
    <row r="39" spans="1:149" ht="9" customHeight="1">
      <c r="A39" s="86" t="s">
        <v>53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113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</row>
    <row r="40" spans="1:149" s="4" customFormat="1" ht="10.5" customHeight="1">
      <c r="A40" s="99" t="s">
        <v>55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82" t="s">
        <v>56</v>
      </c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12"/>
      <c r="CT40" s="83">
        <v>0</v>
      </c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>
        <v>0</v>
      </c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>
        <v>0</v>
      </c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>
        <f>EG42</f>
        <v>0</v>
      </c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</row>
    <row r="41" spans="1:149" ht="12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1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</row>
    <row r="42" spans="1:149" ht="12" customHeight="1">
      <c r="A42" s="107" t="s">
        <v>240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74" t="s">
        <v>57</v>
      </c>
      <c r="BY42" s="74"/>
      <c r="BZ42" s="74"/>
      <c r="CA42" s="74"/>
      <c r="CB42" s="74"/>
      <c r="CC42" s="74"/>
      <c r="CD42" s="74"/>
      <c r="CE42" s="74"/>
      <c r="CF42" s="74" t="s">
        <v>31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8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>
        <f>EG43</f>
        <v>0</v>
      </c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</row>
    <row r="43" spans="1:153" s="39" customFormat="1" ht="11.25" customHeight="1">
      <c r="A43" s="109" t="s">
        <v>58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1" t="s">
        <v>59</v>
      </c>
      <c r="BY43" s="111"/>
      <c r="BZ43" s="111"/>
      <c r="CA43" s="111"/>
      <c r="CB43" s="111"/>
      <c r="CC43" s="111"/>
      <c r="CD43" s="111"/>
      <c r="CE43" s="111"/>
      <c r="CF43" s="111" t="s">
        <v>118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38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>
        <v>0</v>
      </c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W43" s="39" t="s">
        <v>319</v>
      </c>
    </row>
    <row r="44" spans="1:165" s="4" customFormat="1" ht="10.5" customHeight="1">
      <c r="A44" s="81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 t="s">
        <v>61</v>
      </c>
      <c r="BY44" s="82"/>
      <c r="BZ44" s="82"/>
      <c r="CA44" s="82"/>
      <c r="CB44" s="82"/>
      <c r="CC44" s="82"/>
      <c r="CD44" s="82"/>
      <c r="CE44" s="82"/>
      <c r="CF44" s="82" t="s">
        <v>31</v>
      </c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12"/>
      <c r="CT44" s="83">
        <f>CT45+CT59+CT65+CT75+CT101</f>
        <v>45578935.94</v>
      </c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>
        <f>DG45+DG59+DG65+DG75</f>
        <v>16882527.51</v>
      </c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>
        <f>DT45+DT59+DT65+DT75</f>
        <v>3715000</v>
      </c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>
        <f>EG45+EG59+EG65+EG75+EG101</f>
        <v>24981408.43</v>
      </c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4" t="s">
        <v>62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82" t="s">
        <v>63</v>
      </c>
      <c r="BY45" s="82"/>
      <c r="BZ45" s="82"/>
      <c r="CA45" s="82"/>
      <c r="CB45" s="82"/>
      <c r="CC45" s="82"/>
      <c r="CD45" s="82"/>
      <c r="CE45" s="82"/>
      <c r="CF45" s="82" t="s">
        <v>31</v>
      </c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12"/>
      <c r="CT45" s="83">
        <f aca="true" t="shared" si="1" ref="CT45:CT51">DG45+DT45+EG45</f>
        <v>33670646.44</v>
      </c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>
        <f>DG46+DG49+DG52+DG53</f>
        <v>13721355.370000001</v>
      </c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>
        <f>DT46+DT49+DT52+DT53</f>
        <v>215000</v>
      </c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>
        <f>EG46+EG49+EG52+EG53</f>
        <v>19734291.07</v>
      </c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1" t="s">
        <v>305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3"/>
      <c r="BX46" s="74" t="s">
        <v>64</v>
      </c>
      <c r="BY46" s="74"/>
      <c r="BZ46" s="74"/>
      <c r="CA46" s="74"/>
      <c r="CB46" s="74"/>
      <c r="CC46" s="74"/>
      <c r="CD46" s="74"/>
      <c r="CE46" s="74"/>
      <c r="CF46" s="74" t="s">
        <v>65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31</v>
      </c>
      <c r="CT46" s="84">
        <f t="shared" si="1"/>
        <v>25695580.98</v>
      </c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f>DG47+DG48</f>
        <v>10538675.4</v>
      </c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>
        <f>DT47+DT48</f>
        <v>0</v>
      </c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>
        <f>EG47+EG48</f>
        <v>15156905.58</v>
      </c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FI46" s="19"/>
    </row>
    <row r="47" spans="1:154" ht="10.5" customHeight="1">
      <c r="A47" s="85" t="s">
        <v>291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67</v>
      </c>
      <c r="BY47" s="74"/>
      <c r="BZ47" s="74"/>
      <c r="CA47" s="74"/>
      <c r="CB47" s="74"/>
      <c r="CC47" s="74"/>
      <c r="CD47" s="74"/>
      <c r="CE47" s="74"/>
      <c r="CF47" s="74" t="s">
        <v>65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287</v>
      </c>
      <c r="CT47" s="84">
        <f t="shared" si="1"/>
        <v>25695580.98</v>
      </c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>
        <v>10538675.4</v>
      </c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>
        <v>0</v>
      </c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>
        <v>15156905.58</v>
      </c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W47" s="18"/>
      <c r="EX47" s="18">
        <f>DG10-DG44</f>
        <v>0</v>
      </c>
    </row>
    <row r="48" spans="1:149" ht="10.5" customHeight="1">
      <c r="A48" s="85" t="s">
        <v>292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67</v>
      </c>
      <c r="BY48" s="74"/>
      <c r="BZ48" s="74"/>
      <c r="CA48" s="74"/>
      <c r="CB48" s="74"/>
      <c r="CC48" s="74"/>
      <c r="CD48" s="74"/>
      <c r="CE48" s="74"/>
      <c r="CF48" s="74" t="s">
        <v>65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289</v>
      </c>
      <c r="CT48" s="84">
        <f t="shared" si="1"/>
        <v>0</v>
      </c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>
        <v>0</v>
      </c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>
        <v>0</v>
      </c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>
        <v>0</v>
      </c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</row>
    <row r="49" spans="1:149" s="6" customFormat="1" ht="10.5" customHeight="1">
      <c r="A49" s="85" t="s">
        <v>66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67</v>
      </c>
      <c r="BY49" s="74"/>
      <c r="BZ49" s="74"/>
      <c r="CA49" s="74"/>
      <c r="CB49" s="74"/>
      <c r="CC49" s="74"/>
      <c r="CD49" s="74"/>
      <c r="CE49" s="74"/>
      <c r="CF49" s="74" t="s">
        <v>68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31</v>
      </c>
      <c r="CT49" s="84">
        <f t="shared" si="1"/>
        <v>215000</v>
      </c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>
        <v>0</v>
      </c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>
        <v>215000</v>
      </c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>
        <f>EG50+EG51</f>
        <v>0</v>
      </c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</row>
    <row r="50" spans="1:154" ht="10.5" customHeight="1">
      <c r="A50" s="85" t="s">
        <v>266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74" t="s">
        <v>31</v>
      </c>
      <c r="BY50" s="74"/>
      <c r="BZ50" s="74"/>
      <c r="CA50" s="74"/>
      <c r="CB50" s="74"/>
      <c r="CC50" s="74"/>
      <c r="CD50" s="74"/>
      <c r="CE50" s="74"/>
      <c r="CF50" s="74" t="s">
        <v>68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288</v>
      </c>
      <c r="CT50" s="84">
        <f t="shared" si="1"/>
        <v>215000</v>
      </c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>
        <v>0</v>
      </c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>
        <v>215000</v>
      </c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>
        <v>0</v>
      </c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X50" s="18">
        <f>DG44-DG10</f>
        <v>0</v>
      </c>
    </row>
    <row r="51" spans="1:153" ht="10.5" customHeight="1">
      <c r="A51" s="85" t="s">
        <v>293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74" t="s">
        <v>31</v>
      </c>
      <c r="BY51" s="74"/>
      <c r="BZ51" s="74"/>
      <c r="CA51" s="74"/>
      <c r="CB51" s="74"/>
      <c r="CC51" s="74"/>
      <c r="CD51" s="74"/>
      <c r="CE51" s="74"/>
      <c r="CF51" s="74" t="s">
        <v>68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 t="s">
        <v>277</v>
      </c>
      <c r="CT51" s="84">
        <f t="shared" si="1"/>
        <v>0</v>
      </c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>
        <v>0</v>
      </c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>
        <v>0</v>
      </c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>
        <v>0</v>
      </c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W51" s="18"/>
    </row>
    <row r="52" spans="1:153" s="6" customFormat="1" ht="13.5" customHeight="1">
      <c r="A52" s="85" t="s">
        <v>69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70</v>
      </c>
      <c r="BY52" s="74"/>
      <c r="BZ52" s="74"/>
      <c r="CA52" s="74"/>
      <c r="CB52" s="74"/>
      <c r="CC52" s="74"/>
      <c r="CD52" s="74"/>
      <c r="CE52" s="74"/>
      <c r="CF52" s="74" t="s">
        <v>71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 t="s">
        <v>277</v>
      </c>
      <c r="CT52" s="84">
        <f>DG52+DT52+EG52</f>
        <v>0</v>
      </c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>
        <v>0</v>
      </c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>
        <v>0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>
        <v>0</v>
      </c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W52" s="19"/>
    </row>
    <row r="53" spans="1:149" s="6" customFormat="1" ht="22.5" customHeight="1">
      <c r="A53" s="85" t="s">
        <v>72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74" t="s">
        <v>73</v>
      </c>
      <c r="BY53" s="74"/>
      <c r="BZ53" s="74"/>
      <c r="CA53" s="74"/>
      <c r="CB53" s="74"/>
      <c r="CC53" s="74"/>
      <c r="CD53" s="74"/>
      <c r="CE53" s="74"/>
      <c r="CF53" s="74" t="s">
        <v>74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 t="s">
        <v>31</v>
      </c>
      <c r="CT53" s="84">
        <f>DG53+DT53+EG53</f>
        <v>7760065.460000001</v>
      </c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>
        <f>DG54</f>
        <v>3182679.97</v>
      </c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DT54</f>
        <v>0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>
        <f>EG54</f>
        <v>4577385.49</v>
      </c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</row>
    <row r="54" spans="1:153" ht="22.5" customHeight="1">
      <c r="A54" s="87" t="s">
        <v>75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74" t="s">
        <v>76</v>
      </c>
      <c r="BY54" s="74"/>
      <c r="BZ54" s="74"/>
      <c r="CA54" s="74"/>
      <c r="CB54" s="74"/>
      <c r="CC54" s="74"/>
      <c r="CD54" s="74"/>
      <c r="CE54" s="74"/>
      <c r="CF54" s="74" t="s">
        <v>74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 t="s">
        <v>290</v>
      </c>
      <c r="CT54" s="84">
        <f>DG54+DT54+EG54</f>
        <v>7760065.460000001</v>
      </c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3182679.97</v>
      </c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v>0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>
        <v>4577385.49</v>
      </c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W54" s="18"/>
    </row>
    <row r="55" spans="1:149" ht="12.75" customHeight="1">
      <c r="A55" s="87" t="s">
        <v>77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74" t="s">
        <v>78</v>
      </c>
      <c r="BY55" s="74"/>
      <c r="BZ55" s="74"/>
      <c r="CA55" s="74"/>
      <c r="CB55" s="74"/>
      <c r="CC55" s="74"/>
      <c r="CD55" s="74"/>
      <c r="CE55" s="74"/>
      <c r="CF55" s="74" t="s">
        <v>74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8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</row>
    <row r="56" spans="1:149" ht="21" customHeight="1">
      <c r="A56" s="85" t="s">
        <v>80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74" t="s">
        <v>81</v>
      </c>
      <c r="BY56" s="74"/>
      <c r="BZ56" s="74"/>
      <c r="CA56" s="74"/>
      <c r="CB56" s="74"/>
      <c r="CC56" s="74"/>
      <c r="CD56" s="74"/>
      <c r="CE56" s="74"/>
      <c r="CF56" s="74" t="s">
        <v>82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</row>
    <row r="57" spans="1:149" ht="21.75" customHeight="1">
      <c r="A57" s="87" t="s">
        <v>83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74" t="s">
        <v>84</v>
      </c>
      <c r="BY57" s="74"/>
      <c r="BZ57" s="74"/>
      <c r="CA57" s="74"/>
      <c r="CB57" s="74"/>
      <c r="CC57" s="74"/>
      <c r="CD57" s="74"/>
      <c r="CE57" s="74"/>
      <c r="CF57" s="74" t="s">
        <v>82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</row>
    <row r="58" spans="1:149" ht="10.5" customHeight="1">
      <c r="A58" s="87" t="s">
        <v>85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4" t="s">
        <v>86</v>
      </c>
      <c r="BY58" s="74"/>
      <c r="BZ58" s="74"/>
      <c r="CA58" s="74"/>
      <c r="CB58" s="74"/>
      <c r="CC58" s="74"/>
      <c r="CD58" s="74"/>
      <c r="CE58" s="74"/>
      <c r="CF58" s="74" t="s">
        <v>82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8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</row>
    <row r="59" spans="1:150" s="7" customFormat="1" ht="10.5" customHeight="1">
      <c r="A59" s="99" t="s">
        <v>87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82" t="s">
        <v>88</v>
      </c>
      <c r="BY59" s="82"/>
      <c r="BZ59" s="82"/>
      <c r="CA59" s="82"/>
      <c r="CB59" s="82"/>
      <c r="CC59" s="82"/>
      <c r="CD59" s="82"/>
      <c r="CE59" s="82"/>
      <c r="CF59" s="82" t="s">
        <v>89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12"/>
      <c r="CT59" s="83">
        <f>DG59+DT59+EG59</f>
        <v>115500</v>
      </c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>
        <f>DG60</f>
        <v>115500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>
        <v>0</v>
      </c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>
        <f>EG60</f>
        <v>0</v>
      </c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4"/>
    </row>
    <row r="60" spans="1:150" s="5" customFormat="1" ht="21.75" customHeight="1">
      <c r="A60" s="85" t="s">
        <v>90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74" t="s">
        <v>91</v>
      </c>
      <c r="BY60" s="74"/>
      <c r="BZ60" s="74"/>
      <c r="CA60" s="74"/>
      <c r="CB60" s="74"/>
      <c r="CC60" s="74"/>
      <c r="CD60" s="74"/>
      <c r="CE60" s="74"/>
      <c r="CF60" s="74" t="s">
        <v>92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>
        <f>DG61</f>
        <v>115500</v>
      </c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>
        <f>EG61</f>
        <v>0</v>
      </c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"/>
    </row>
    <row r="61" spans="1:150" s="5" customFormat="1" ht="27.75" customHeight="1">
      <c r="A61" s="87" t="s">
        <v>93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74" t="s">
        <v>94</v>
      </c>
      <c r="BY61" s="74"/>
      <c r="BZ61" s="74"/>
      <c r="CA61" s="74"/>
      <c r="CB61" s="74"/>
      <c r="CC61" s="74"/>
      <c r="CD61" s="74"/>
      <c r="CE61" s="74"/>
      <c r="CF61" s="74" t="s">
        <v>95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8" t="s">
        <v>289</v>
      </c>
      <c r="CT61" s="84">
        <f>DG61+DT61+EG61</f>
        <v>115500</v>
      </c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>
        <v>115500</v>
      </c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>
        <v>0</v>
      </c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>
        <v>0</v>
      </c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1"/>
    </row>
    <row r="62" spans="1:149" ht="10.5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</row>
    <row r="63" spans="1:149" ht="21.75" customHeight="1">
      <c r="A63" s="85" t="s">
        <v>96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97</v>
      </c>
      <c r="BY63" s="74"/>
      <c r="BZ63" s="74"/>
      <c r="CA63" s="74"/>
      <c r="CB63" s="74"/>
      <c r="CC63" s="74"/>
      <c r="CD63" s="74"/>
      <c r="CE63" s="74"/>
      <c r="CF63" s="74" t="s">
        <v>98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</row>
    <row r="64" spans="1:150" s="5" customFormat="1" ht="10.5" customHeight="1">
      <c r="A64" s="85" t="s">
        <v>99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74" t="s">
        <v>100</v>
      </c>
      <c r="BY64" s="74"/>
      <c r="BZ64" s="74"/>
      <c r="CA64" s="74"/>
      <c r="CB64" s="74"/>
      <c r="CC64" s="74"/>
      <c r="CD64" s="74"/>
      <c r="CE64" s="74"/>
      <c r="CF64" s="74" t="s">
        <v>101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8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1"/>
    </row>
    <row r="65" spans="1:149" s="4" customFormat="1" ht="10.5" customHeight="1">
      <c r="A65" s="99" t="s">
        <v>102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82" t="s">
        <v>103</v>
      </c>
      <c r="BY65" s="82"/>
      <c r="BZ65" s="82"/>
      <c r="CA65" s="82"/>
      <c r="CB65" s="82"/>
      <c r="CC65" s="82"/>
      <c r="CD65" s="82"/>
      <c r="CE65" s="82"/>
      <c r="CF65" s="82" t="s">
        <v>104</v>
      </c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12"/>
      <c r="CT65" s="83">
        <f>DG65+DT65+EG65</f>
        <v>504665</v>
      </c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>
        <f>DG66</f>
        <v>504665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>
        <v>0</v>
      </c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>
        <f>EG66+EG67+EG68</f>
        <v>0</v>
      </c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</row>
    <row r="66" spans="1:149" ht="21.75" customHeight="1">
      <c r="A66" s="85" t="s">
        <v>105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106</v>
      </c>
      <c r="BY66" s="74"/>
      <c r="BZ66" s="74"/>
      <c r="CA66" s="74"/>
      <c r="CB66" s="74"/>
      <c r="CC66" s="74"/>
      <c r="CD66" s="74"/>
      <c r="CE66" s="74"/>
      <c r="CF66" s="74" t="s">
        <v>107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 t="s">
        <v>279</v>
      </c>
      <c r="CT66" s="84">
        <f>DG66</f>
        <v>504665</v>
      </c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>
        <v>504665</v>
      </c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>
        <v>0</v>
      </c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>
        <v>0</v>
      </c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</row>
    <row r="67" spans="1:149" ht="21.75" customHeight="1">
      <c r="A67" s="85" t="s">
        <v>108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109</v>
      </c>
      <c r="BY67" s="74"/>
      <c r="BZ67" s="74"/>
      <c r="CA67" s="74"/>
      <c r="CB67" s="74"/>
      <c r="CC67" s="74"/>
      <c r="CD67" s="74"/>
      <c r="CE67" s="74"/>
      <c r="CF67" s="74" t="s">
        <v>110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 t="s">
        <v>279</v>
      </c>
      <c r="CT67" s="84">
        <f>DG67+DT67+EG67</f>
        <v>0</v>
      </c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>
        <v>0</v>
      </c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>
        <v>0</v>
      </c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>
        <v>0</v>
      </c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</row>
    <row r="68" spans="1:149" ht="10.5" customHeight="1">
      <c r="A68" s="85" t="s">
        <v>111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112</v>
      </c>
      <c r="BY68" s="74"/>
      <c r="BZ68" s="74"/>
      <c r="CA68" s="74"/>
      <c r="CB68" s="74"/>
      <c r="CC68" s="74"/>
      <c r="CD68" s="74"/>
      <c r="CE68" s="74"/>
      <c r="CF68" s="74" t="s">
        <v>113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 t="s">
        <v>279</v>
      </c>
      <c r="CT68" s="84">
        <f>EG68</f>
        <v>0</v>
      </c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>
        <v>0</v>
      </c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>
        <v>0</v>
      </c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>
        <v>0</v>
      </c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</row>
    <row r="69" spans="1:149" s="4" customFormat="1" ht="10.5" customHeight="1">
      <c r="A69" s="99" t="s">
        <v>114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82" t="s">
        <v>115</v>
      </c>
      <c r="BY69" s="82"/>
      <c r="BZ69" s="82"/>
      <c r="CA69" s="82"/>
      <c r="CB69" s="82"/>
      <c r="CC69" s="82"/>
      <c r="CD69" s="82"/>
      <c r="CE69" s="82"/>
      <c r="CF69" s="82" t="s">
        <v>31</v>
      </c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12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1.75" customHeight="1">
      <c r="A70" s="85" t="s">
        <v>116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117</v>
      </c>
      <c r="BY70" s="74"/>
      <c r="BZ70" s="74"/>
      <c r="CA70" s="74"/>
      <c r="CB70" s="74"/>
      <c r="CC70" s="74"/>
      <c r="CD70" s="74"/>
      <c r="CE70" s="74"/>
      <c r="CF70" s="74" t="s">
        <v>118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</row>
    <row r="71" spans="1:149" ht="10.5" customHeight="1">
      <c r="A71" s="85" t="s">
        <v>119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74" t="s">
        <v>120</v>
      </c>
      <c r="BY71" s="74"/>
      <c r="BZ71" s="74"/>
      <c r="CA71" s="74"/>
      <c r="CB71" s="74"/>
      <c r="CC71" s="74"/>
      <c r="CD71" s="74"/>
      <c r="CE71" s="74"/>
      <c r="CF71" s="74" t="s">
        <v>121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8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</row>
    <row r="72" spans="1:149" ht="21.75" customHeight="1">
      <c r="A72" s="85" t="s">
        <v>122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123</v>
      </c>
      <c r="BY72" s="74"/>
      <c r="BZ72" s="74"/>
      <c r="CA72" s="74"/>
      <c r="CB72" s="74"/>
      <c r="CC72" s="74"/>
      <c r="CD72" s="74"/>
      <c r="CE72" s="74"/>
      <c r="CF72" s="74" t="s">
        <v>124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</row>
    <row r="73" spans="1:149" s="4" customFormat="1" ht="10.5" customHeight="1">
      <c r="A73" s="99" t="s">
        <v>125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82" t="s">
        <v>126</v>
      </c>
      <c r="BY73" s="82"/>
      <c r="BZ73" s="82"/>
      <c r="CA73" s="82"/>
      <c r="CB73" s="82"/>
      <c r="CC73" s="82"/>
      <c r="CD73" s="82"/>
      <c r="CE73" s="82"/>
      <c r="CF73" s="82" t="s">
        <v>31</v>
      </c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12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21.75" customHeight="1">
      <c r="A74" s="85" t="s">
        <v>127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128</v>
      </c>
      <c r="BY74" s="74"/>
      <c r="BZ74" s="74"/>
      <c r="CA74" s="74"/>
      <c r="CB74" s="74"/>
      <c r="CC74" s="74"/>
      <c r="CD74" s="74"/>
      <c r="CE74" s="74"/>
      <c r="CF74" s="74" t="s">
        <v>129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</row>
    <row r="75" spans="1:153" s="46" customFormat="1" ht="12.75" customHeight="1">
      <c r="A75" s="96" t="s">
        <v>241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8" t="s">
        <v>130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45"/>
      <c r="CT75" s="95">
        <f>DG75+DT75+EG75</f>
        <v>11288124.5</v>
      </c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>
        <f>DG79</f>
        <v>2541007.14</v>
      </c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>
        <f>DT79</f>
        <v>3500000</v>
      </c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>
        <f>EG79</f>
        <v>5247117.36</v>
      </c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W75" s="47">
        <f>EG75</f>
        <v>5247117.36</v>
      </c>
    </row>
    <row r="76" spans="1:149" ht="21.75" customHeight="1">
      <c r="A76" s="85" t="s">
        <v>131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74" t="s">
        <v>132</v>
      </c>
      <c r="BY76" s="74"/>
      <c r="BZ76" s="74"/>
      <c r="CA76" s="74"/>
      <c r="CB76" s="74"/>
      <c r="CC76" s="74"/>
      <c r="CD76" s="74"/>
      <c r="CE76" s="74"/>
      <c r="CF76" s="74" t="s">
        <v>133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</row>
    <row r="77" spans="1:149" ht="10.5" customHeight="1">
      <c r="A77" s="85" t="s">
        <v>134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74" t="s">
        <v>135</v>
      </c>
      <c r="BY77" s="74"/>
      <c r="BZ77" s="74"/>
      <c r="CA77" s="74"/>
      <c r="CB77" s="74"/>
      <c r="CC77" s="74"/>
      <c r="CD77" s="74"/>
      <c r="CE77" s="74"/>
      <c r="CF77" s="74" t="s">
        <v>136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</row>
    <row r="78" spans="1:149" ht="13.5" customHeight="1">
      <c r="A78" s="85" t="s">
        <v>137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74" t="s">
        <v>138</v>
      </c>
      <c r="BY78" s="74"/>
      <c r="BZ78" s="74"/>
      <c r="CA78" s="74"/>
      <c r="CB78" s="74"/>
      <c r="CC78" s="74"/>
      <c r="CD78" s="74"/>
      <c r="CE78" s="74"/>
      <c r="CF78" s="74" t="s">
        <v>139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</row>
    <row r="79" spans="1:153" ht="11.25" customHeight="1">
      <c r="A79" s="85" t="s">
        <v>140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74" t="s">
        <v>141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/>
      <c r="CT79" s="84">
        <f>DG79+DT79+EG79</f>
        <v>11288124.5</v>
      </c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>
        <f>DG81+DG82+DG83+DG85+DG86+DG87+DG90+DG91+DG92+DG84</f>
        <v>2541007.14</v>
      </c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>
        <f>DT81+DT82+DT83+DT85+DT86+DT87+DT90+DT91+DT92</f>
        <v>3500000</v>
      </c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>
        <f>EG81+EG82+EG83+EG85+EG86+EG87+EG90+EG91+EG92+EG84+EG88+EG89+EG93</f>
        <v>5247117.36</v>
      </c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W79" s="1" t="s">
        <v>308</v>
      </c>
    </row>
    <row r="80" spans="1:153" ht="11.25" customHeight="1">
      <c r="A80" s="92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W80" s="18">
        <f>CT75-Закупки!DF7</f>
        <v>-2288531.5100000016</v>
      </c>
    </row>
    <row r="81" spans="1:149" ht="11.25" customHeight="1">
      <c r="A81" s="85" t="s">
        <v>267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272</v>
      </c>
      <c r="CT81" s="84">
        <f aca="true" t="shared" si="2" ref="CT81:CT93">DG81+DT81+EG81</f>
        <v>111235.76</v>
      </c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>
        <v>58299.2</v>
      </c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>
        <v>0</v>
      </c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>
        <v>52936.56</v>
      </c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</row>
    <row r="82" spans="1:149" ht="11.25" customHeight="1">
      <c r="A82" s="85" t="s">
        <v>268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273</v>
      </c>
      <c r="CT82" s="84">
        <f t="shared" si="2"/>
        <v>6224.81</v>
      </c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>
        <v>0</v>
      </c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>
        <v>0</v>
      </c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>
        <v>6224.81</v>
      </c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</row>
    <row r="83" spans="1:149" ht="11.25" customHeight="1">
      <c r="A83" s="85" t="s">
        <v>269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274</v>
      </c>
      <c r="CT83" s="84">
        <f t="shared" si="2"/>
        <v>5197186.67</v>
      </c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>
        <v>1491224.78</v>
      </c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>
        <v>0</v>
      </c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>
        <v>3705961.89</v>
      </c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</row>
    <row r="84" spans="1:149" ht="11.25" customHeight="1">
      <c r="A84" s="85" t="s">
        <v>298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74" t="s">
        <v>31</v>
      </c>
      <c r="BY84" s="74"/>
      <c r="BZ84" s="74"/>
      <c r="CA84" s="74"/>
      <c r="CB84" s="74"/>
      <c r="CC84" s="74"/>
      <c r="CD84" s="74"/>
      <c r="CE84" s="74"/>
      <c r="CF84" s="74" t="s">
        <v>142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8" t="s">
        <v>294</v>
      </c>
      <c r="CT84" s="84">
        <f>DG84+DT84+EG84</f>
        <v>0</v>
      </c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0</v>
      </c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>
        <v>0</v>
      </c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>
        <v>0</v>
      </c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</row>
    <row r="85" spans="1:153" ht="11.25" customHeight="1">
      <c r="A85" s="85" t="s">
        <v>270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74" t="s">
        <v>31</v>
      </c>
      <c r="BY85" s="74"/>
      <c r="BZ85" s="74"/>
      <c r="CA85" s="74"/>
      <c r="CB85" s="74"/>
      <c r="CC85" s="74"/>
      <c r="CD85" s="74"/>
      <c r="CE85" s="74"/>
      <c r="CF85" s="74" t="s">
        <v>142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8" t="s">
        <v>275</v>
      </c>
      <c r="CT85" s="84">
        <f t="shared" si="2"/>
        <v>3835599.7399999998</v>
      </c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>
        <v>638932.96</v>
      </c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>
        <v>3000000</v>
      </c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>
        <v>196666.78</v>
      </c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W85" s="18">
        <f>DT85+DT86</f>
        <v>3000000</v>
      </c>
    </row>
    <row r="86" spans="1:149" ht="11.25" customHeight="1">
      <c r="A86" s="85" t="s">
        <v>278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74" t="s">
        <v>31</v>
      </c>
      <c r="BY86" s="74"/>
      <c r="BZ86" s="74"/>
      <c r="CA86" s="74"/>
      <c r="CB86" s="74"/>
      <c r="CC86" s="74"/>
      <c r="CD86" s="74"/>
      <c r="CE86" s="74"/>
      <c r="CF86" s="74" t="s">
        <v>142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8" t="s">
        <v>277</v>
      </c>
      <c r="CT86" s="84">
        <f t="shared" si="2"/>
        <v>934280.38</v>
      </c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>
        <v>75779</v>
      </c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>
        <v>0</v>
      </c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>
        <v>858501.38</v>
      </c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</row>
    <row r="87" spans="1:149" ht="11.25" customHeight="1">
      <c r="A87" s="85" t="s">
        <v>271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74" t="s">
        <v>31</v>
      </c>
      <c r="BY87" s="74"/>
      <c r="BZ87" s="74"/>
      <c r="CA87" s="74"/>
      <c r="CB87" s="74"/>
      <c r="CC87" s="74"/>
      <c r="CD87" s="74"/>
      <c r="CE87" s="74"/>
      <c r="CF87" s="74" t="s">
        <v>142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8" t="s">
        <v>276</v>
      </c>
      <c r="CT87" s="84">
        <f t="shared" si="2"/>
        <v>275000</v>
      </c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>
        <v>0</v>
      </c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>
        <v>275000</v>
      </c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>
        <v>0</v>
      </c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</row>
    <row r="88" spans="1:149" s="40" customFormat="1" ht="11.25" customHeight="1">
      <c r="A88" s="89" t="s">
        <v>324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90" t="s">
        <v>31</v>
      </c>
      <c r="BY88" s="90"/>
      <c r="BZ88" s="90"/>
      <c r="CA88" s="90"/>
      <c r="CB88" s="90"/>
      <c r="CC88" s="90"/>
      <c r="CD88" s="90"/>
      <c r="CE88" s="90"/>
      <c r="CF88" s="90" t="s">
        <v>142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44" t="s">
        <v>92</v>
      </c>
      <c r="CT88" s="91">
        <f t="shared" si="2"/>
        <v>0</v>
      </c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>
        <v>0</v>
      </c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>
        <v>0</v>
      </c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>
        <v>0</v>
      </c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</row>
    <row r="89" spans="1:149" s="40" customFormat="1" ht="11.25" customHeight="1">
      <c r="A89" s="89" t="s">
        <v>325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 t="s">
        <v>31</v>
      </c>
      <c r="BY89" s="90"/>
      <c r="BZ89" s="90"/>
      <c r="CA89" s="90"/>
      <c r="CB89" s="90"/>
      <c r="CC89" s="90"/>
      <c r="CD89" s="90"/>
      <c r="CE89" s="90"/>
      <c r="CF89" s="90" t="s">
        <v>142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44" t="s">
        <v>322</v>
      </c>
      <c r="CT89" s="91">
        <f t="shared" si="2"/>
        <v>0</v>
      </c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>
        <v>0</v>
      </c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>
        <v>0</v>
      </c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>
        <v>0</v>
      </c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</row>
    <row r="90" spans="1:149" s="40" customFormat="1" ht="11.25" customHeight="1">
      <c r="A90" s="89" t="s">
        <v>295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90" t="s">
        <v>31</v>
      </c>
      <c r="BY90" s="90"/>
      <c r="BZ90" s="90"/>
      <c r="CA90" s="90"/>
      <c r="CB90" s="90"/>
      <c r="CC90" s="90"/>
      <c r="CD90" s="90"/>
      <c r="CE90" s="90"/>
      <c r="CF90" s="90" t="s">
        <v>142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44" t="s">
        <v>281</v>
      </c>
      <c r="CT90" s="91">
        <f t="shared" si="2"/>
        <v>0</v>
      </c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>
        <v>0</v>
      </c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>
        <v>0</v>
      </c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>
        <v>0</v>
      </c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</row>
    <row r="91" spans="1:149" s="40" customFormat="1" ht="11.25" customHeight="1">
      <c r="A91" s="89" t="s">
        <v>296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90" t="s">
        <v>31</v>
      </c>
      <c r="BY91" s="90"/>
      <c r="BZ91" s="90"/>
      <c r="CA91" s="90"/>
      <c r="CB91" s="90"/>
      <c r="CC91" s="90"/>
      <c r="CD91" s="90"/>
      <c r="CE91" s="90"/>
      <c r="CF91" s="90" t="s">
        <v>142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44" t="s">
        <v>282</v>
      </c>
      <c r="CT91" s="91">
        <f t="shared" si="2"/>
        <v>214356</v>
      </c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>
        <v>0</v>
      </c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>
        <v>214356</v>
      </c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>
        <v>0</v>
      </c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</row>
    <row r="92" spans="1:149" s="40" customFormat="1" ht="11.25" customHeight="1">
      <c r="A92" s="89" t="s">
        <v>297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90" t="s">
        <v>31</v>
      </c>
      <c r="BY92" s="90"/>
      <c r="BZ92" s="90"/>
      <c r="CA92" s="90"/>
      <c r="CB92" s="90"/>
      <c r="CC92" s="90"/>
      <c r="CD92" s="90"/>
      <c r="CE92" s="90"/>
      <c r="CF92" s="90" t="s">
        <v>142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44" t="s">
        <v>283</v>
      </c>
      <c r="CT92" s="91">
        <f t="shared" si="2"/>
        <v>714241.14</v>
      </c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>
        <v>276771.2</v>
      </c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>
        <v>10644</v>
      </c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>
        <v>426825.94</v>
      </c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</row>
    <row r="93" spans="1:149" s="40" customFormat="1" ht="11.25" customHeight="1">
      <c r="A93" s="89" t="s">
        <v>326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90" t="s">
        <v>31</v>
      </c>
      <c r="BY93" s="90"/>
      <c r="BZ93" s="90"/>
      <c r="CA93" s="90"/>
      <c r="CB93" s="90"/>
      <c r="CC93" s="90"/>
      <c r="CD93" s="90"/>
      <c r="CE93" s="90"/>
      <c r="CF93" s="90" t="s">
        <v>142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44" t="s">
        <v>323</v>
      </c>
      <c r="CT93" s="91">
        <f t="shared" si="2"/>
        <v>0</v>
      </c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>
        <v>0</v>
      </c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>
        <v>0</v>
      </c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>
        <v>0</v>
      </c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</row>
    <row r="94" spans="1:149" ht="11.25" customHeight="1">
      <c r="A94" s="85" t="s">
        <v>144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74" t="s">
        <v>145</v>
      </c>
      <c r="BY94" s="74"/>
      <c r="BZ94" s="74"/>
      <c r="CA94" s="74"/>
      <c r="CB94" s="74"/>
      <c r="CC94" s="74"/>
      <c r="CD94" s="74"/>
      <c r="CE94" s="74"/>
      <c r="CF94" s="74" t="s">
        <v>146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8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</row>
    <row r="95" spans="1:149" ht="24" customHeight="1">
      <c r="A95" s="87" t="s">
        <v>147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74" t="s">
        <v>148</v>
      </c>
      <c r="BY95" s="74"/>
      <c r="BZ95" s="74"/>
      <c r="CA95" s="74"/>
      <c r="CB95" s="74"/>
      <c r="CC95" s="74"/>
      <c r="CD95" s="74"/>
      <c r="CE95" s="74"/>
      <c r="CF95" s="74" t="s">
        <v>149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8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</row>
    <row r="96" spans="1:149" ht="22.5" customHeight="1">
      <c r="A96" s="87" t="s">
        <v>150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74" t="s">
        <v>151</v>
      </c>
      <c r="BY96" s="74"/>
      <c r="BZ96" s="74"/>
      <c r="CA96" s="74"/>
      <c r="CB96" s="74"/>
      <c r="CC96" s="74"/>
      <c r="CD96" s="74"/>
      <c r="CE96" s="74"/>
      <c r="CF96" s="74" t="s">
        <v>152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</row>
    <row r="97" spans="1:149" s="4" customFormat="1" ht="12.75" customHeight="1">
      <c r="A97" s="81" t="s">
        <v>242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2" t="s">
        <v>153</v>
      </c>
      <c r="BY97" s="82"/>
      <c r="BZ97" s="82"/>
      <c r="CA97" s="82"/>
      <c r="CB97" s="82"/>
      <c r="CC97" s="82"/>
      <c r="CD97" s="82"/>
      <c r="CE97" s="82"/>
      <c r="CF97" s="82" t="s">
        <v>154</v>
      </c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12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>
        <f>EG100</f>
        <v>0</v>
      </c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</row>
    <row r="98" spans="1:149" ht="22.5" customHeight="1">
      <c r="A98" s="72" t="s">
        <v>243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4" t="s">
        <v>155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8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</row>
    <row r="99" spans="1:149" ht="12.75" customHeight="1">
      <c r="A99" s="72" t="s">
        <v>244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4" t="s">
        <v>156</v>
      </c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8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12.75" customHeight="1">
      <c r="A100" s="72" t="s">
        <v>245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 t="s">
        <v>157</v>
      </c>
      <c r="BY100" s="74"/>
      <c r="BZ100" s="74"/>
      <c r="CA100" s="74"/>
      <c r="CB100" s="74"/>
      <c r="CC100" s="74"/>
      <c r="CD100" s="74"/>
      <c r="CE100" s="74"/>
      <c r="CF100" s="74" t="s">
        <v>309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8" t="s">
        <v>310</v>
      </c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>
        <v>0</v>
      </c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</row>
    <row r="101" spans="1:149" ht="12.75" customHeight="1">
      <c r="A101" s="81" t="s">
        <v>246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2" t="s">
        <v>158</v>
      </c>
      <c r="BY101" s="82"/>
      <c r="BZ101" s="82"/>
      <c r="CA101" s="82"/>
      <c r="CB101" s="82"/>
      <c r="CC101" s="82"/>
      <c r="CD101" s="82"/>
      <c r="CE101" s="82"/>
      <c r="CF101" s="82" t="s">
        <v>31</v>
      </c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12"/>
      <c r="CT101" s="83">
        <f>EG101</f>
        <v>0</v>
      </c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3">
        <f>EG104</f>
        <v>0</v>
      </c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</row>
    <row r="102" spans="1:149" ht="22.5" customHeight="1">
      <c r="A102" s="72" t="s">
        <v>159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4" t="s">
        <v>160</v>
      </c>
      <c r="BY102" s="74"/>
      <c r="BZ102" s="74"/>
      <c r="CA102" s="74"/>
      <c r="CB102" s="74"/>
      <c r="CC102" s="74"/>
      <c r="CD102" s="74"/>
      <c r="CE102" s="74"/>
      <c r="CF102" s="74" t="s">
        <v>161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8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72" t="s">
        <v>327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8">
        <v>4050</v>
      </c>
      <c r="BY104" s="79"/>
      <c r="BZ104" s="79"/>
      <c r="CA104" s="79"/>
      <c r="CB104" s="79"/>
      <c r="CC104" s="79"/>
      <c r="CD104" s="79"/>
      <c r="CE104" s="80"/>
      <c r="CF104" s="78">
        <v>540</v>
      </c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80"/>
      <c r="CS104" s="43"/>
      <c r="CT104" s="69">
        <f>EG104</f>
        <v>0</v>
      </c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80"/>
      <c r="DF104" s="10"/>
      <c r="DG104" s="78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80"/>
      <c r="DT104" s="78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80"/>
      <c r="EG104" s="69">
        <v>0</v>
      </c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1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5"/>
      <c r="BY105" s="76"/>
      <c r="BZ105" s="76"/>
      <c r="CA105" s="76"/>
      <c r="CB105" s="76"/>
      <c r="CC105" s="76"/>
      <c r="CD105" s="76"/>
      <c r="CE105" s="77"/>
      <c r="CF105" s="75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7"/>
      <c r="CS105" s="13"/>
      <c r="CT105" s="75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7"/>
      <c r="DF105" s="13"/>
      <c r="DG105" s="75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7"/>
      <c r="DT105" s="75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7"/>
      <c r="EG105" s="75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7"/>
    </row>
  </sheetData>
  <sheetProtection/>
  <mergeCells count="685">
    <mergeCell ref="EG20:ES20"/>
    <mergeCell ref="A20:BW20"/>
    <mergeCell ref="BX20:CE20"/>
    <mergeCell ref="CF20:CR20"/>
    <mergeCell ref="CT20:DF20"/>
    <mergeCell ref="DG20:DS20"/>
    <mergeCell ref="DT20:EF20"/>
    <mergeCell ref="BX19:CE19"/>
    <mergeCell ref="CF19:CR19"/>
    <mergeCell ref="CT19:DF19"/>
    <mergeCell ref="DG19:DS19"/>
    <mergeCell ref="DT19:EF19"/>
    <mergeCell ref="EG19:ES19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DT10:EF10"/>
    <mergeCell ref="EG10:ES10"/>
    <mergeCell ref="A9:BW9"/>
    <mergeCell ref="BX9:CE9"/>
    <mergeCell ref="CF9:CR9"/>
    <mergeCell ref="CT9:DF9"/>
    <mergeCell ref="DG9:DS9"/>
    <mergeCell ref="DT9:EF9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82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</row>
    <row r="4" spans="1:149" ht="11.25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1" t="s">
        <v>1</v>
      </c>
      <c r="BY4" s="121"/>
      <c r="BZ4" s="121"/>
      <c r="CA4" s="121"/>
      <c r="CB4" s="121"/>
      <c r="CC4" s="121"/>
      <c r="CD4" s="121"/>
      <c r="CE4" s="121"/>
      <c r="CF4" s="121" t="s">
        <v>233</v>
      </c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 t="s">
        <v>284</v>
      </c>
      <c r="CT4" s="120" t="s">
        <v>328</v>
      </c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</row>
    <row r="5" spans="1:149" ht="11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 t="s">
        <v>234</v>
      </c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 t="s">
        <v>235</v>
      </c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 t="s">
        <v>236</v>
      </c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 t="s">
        <v>237</v>
      </c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</row>
    <row r="6" spans="1:149" ht="63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</row>
    <row r="7" spans="1:149" ht="11.25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 t="s">
        <v>5</v>
      </c>
      <c r="BY7" s="118"/>
      <c r="BZ7" s="118"/>
      <c r="CA7" s="118"/>
      <c r="CB7" s="118"/>
      <c r="CC7" s="118"/>
      <c r="CD7" s="118"/>
      <c r="CE7" s="118"/>
      <c r="CF7" s="118" t="s">
        <v>6</v>
      </c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"/>
      <c r="CT7" s="118" t="s">
        <v>7</v>
      </c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 t="s">
        <v>8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 t="s">
        <v>9</v>
      </c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 t="s">
        <v>10</v>
      </c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</row>
    <row r="8" spans="1:149" s="4" customFormat="1" ht="12.75" customHeight="1">
      <c r="A8" s="81" t="s">
        <v>238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2" t="s">
        <v>30</v>
      </c>
      <c r="BY8" s="82"/>
      <c r="BZ8" s="82"/>
      <c r="CA8" s="82"/>
      <c r="CB8" s="82"/>
      <c r="CC8" s="82"/>
      <c r="CD8" s="82"/>
      <c r="CE8" s="82"/>
      <c r="CF8" s="82" t="s">
        <v>31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12"/>
      <c r="CT8" s="83">
        <f>DG8+DT8+EG8</f>
        <v>0</v>
      </c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>
        <v>0</v>
      </c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>
        <v>0</v>
      </c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>
        <v>0</v>
      </c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</row>
    <row r="9" spans="1:149" ht="12.75" customHeight="1">
      <c r="A9" s="117" t="s">
        <v>239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74" t="s">
        <v>32</v>
      </c>
      <c r="BY9" s="74"/>
      <c r="BZ9" s="74"/>
      <c r="CA9" s="74"/>
      <c r="CB9" s="74"/>
      <c r="CC9" s="74"/>
      <c r="CD9" s="74"/>
      <c r="CE9" s="74"/>
      <c r="CF9" s="74" t="s">
        <v>31</v>
      </c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8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</row>
    <row r="10" spans="1:153" s="4" customFormat="1" ht="10.5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2" t="s">
        <v>34</v>
      </c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12"/>
      <c r="CT10" s="83">
        <f>DG10+DT10+EG10</f>
        <v>45578935.94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f>DG16+DG23+DG26</f>
        <v>16882527.51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f>DT16+DT23+DT26+DT37</f>
        <v>3715000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>
        <f>EG11+EG16+EG23+EG97+EG40</f>
        <v>24981408.43</v>
      </c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W10" s="9"/>
    </row>
    <row r="11" spans="1:162" s="4" customFormat="1" ht="22.5" customHeight="1">
      <c r="A11" s="99" t="s">
        <v>35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82" t="s">
        <v>36</v>
      </c>
      <c r="BY11" s="82"/>
      <c r="BZ11" s="82"/>
      <c r="CA11" s="82"/>
      <c r="CB11" s="82"/>
      <c r="CC11" s="82"/>
      <c r="CD11" s="82"/>
      <c r="CE11" s="82"/>
      <c r="CF11" s="82" t="s">
        <v>37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12"/>
      <c r="CT11" s="83">
        <f>EG11</f>
        <v>1430000</v>
      </c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>
        <v>0</v>
      </c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>
        <v>0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>
        <f>EG13+EG14+EG15</f>
        <v>1430000</v>
      </c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W11" s="9"/>
      <c r="EX11" s="9"/>
      <c r="FF11" s="9">
        <f>EG8+EG10-EG44</f>
        <v>0</v>
      </c>
    </row>
    <row r="12" spans="1:149" ht="11.25">
      <c r="A12" s="73" t="s">
        <v>38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4" t="s">
        <v>39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</row>
    <row r="13" spans="1:149" s="6" customFormat="1" ht="11.25">
      <c r="A13" s="73" t="s">
        <v>256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259</v>
      </c>
      <c r="CT13" s="84">
        <f>EG13</f>
        <v>1380000</v>
      </c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0</v>
      </c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>
        <v>0</v>
      </c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>
        <v>1380000</v>
      </c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</row>
    <row r="14" spans="1:149" s="6" customFormat="1" ht="11.25">
      <c r="A14" s="73" t="s">
        <v>257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260</v>
      </c>
      <c r="CT14" s="84">
        <f>EG14</f>
        <v>50000</v>
      </c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>
        <v>0</v>
      </c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>
        <v>0</v>
      </c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>
        <v>50000</v>
      </c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</row>
    <row r="15" spans="1:149" s="6" customFormat="1" ht="11.25">
      <c r="A15" s="73" t="s">
        <v>258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4" t="s">
        <v>39</v>
      </c>
      <c r="BY15" s="74"/>
      <c r="BZ15" s="74"/>
      <c r="CA15" s="74"/>
      <c r="CB15" s="74"/>
      <c r="CC15" s="74"/>
      <c r="CD15" s="74"/>
      <c r="CE15" s="74"/>
      <c r="CF15" s="74" t="s">
        <v>37</v>
      </c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8" t="s">
        <v>261</v>
      </c>
      <c r="CT15" s="84">
        <f>EG15</f>
        <v>0</v>
      </c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>
        <v>0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0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>
        <v>0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</row>
    <row r="16" spans="1:149" s="4" customFormat="1" ht="10.5" customHeight="1">
      <c r="A16" s="99" t="s">
        <v>40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82" t="s">
        <v>41</v>
      </c>
      <c r="BY16" s="82"/>
      <c r="BZ16" s="82"/>
      <c r="CA16" s="82"/>
      <c r="CB16" s="82"/>
      <c r="CC16" s="82"/>
      <c r="CD16" s="82"/>
      <c r="CE16" s="82"/>
      <c r="CF16" s="82" t="s">
        <v>42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12"/>
      <c r="CT16" s="83">
        <f>DG16+EG16</f>
        <v>40430435.94</v>
      </c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>
        <f>DG17</f>
        <v>16882527.51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>
        <v>0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>
        <f>EG21+EG22</f>
        <v>23547908.43</v>
      </c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</row>
    <row r="17" spans="1:149" s="6" customFormat="1" ht="33.75" customHeight="1">
      <c r="A17" s="85" t="s">
        <v>334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74" t="s">
        <v>43</v>
      </c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84">
        <f>DG17</f>
        <v>16882527.51</v>
      </c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>
        <f>DG18+DG19+DG20</f>
        <v>16882527.51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>
        <v>0</v>
      </c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>
        <v>0</v>
      </c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</row>
    <row r="18" spans="1:149" s="6" customFormat="1" ht="24" customHeight="1">
      <c r="A18" s="85" t="s">
        <v>333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84">
        <f>DG18</f>
        <v>8676438.06</v>
      </c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>
        <v>8676438.06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>
        <v>0</v>
      </c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>
        <v>0</v>
      </c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</row>
    <row r="19" spans="1:149" s="6" customFormat="1" ht="15" customHeight="1">
      <c r="A19" s="85" t="s">
        <v>335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84">
        <f>DG19</f>
        <v>2244819.65</v>
      </c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>
        <v>2244819.65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>
        <v>0</v>
      </c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>
        <v>0</v>
      </c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</row>
    <row r="20" spans="1:149" s="6" customFormat="1" ht="15" customHeight="1">
      <c r="A20" s="85" t="s">
        <v>336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84">
        <f>DG20</f>
        <v>5961269.8</v>
      </c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>
        <v>5961269.8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>
        <v>0</v>
      </c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>
        <v>0</v>
      </c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</row>
    <row r="21" spans="1:149" s="6" customFormat="1" ht="10.5" customHeight="1">
      <c r="A21" s="86" t="s">
        <v>262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79</v>
      </c>
      <c r="CT21" s="84">
        <f>EG21</f>
        <v>23170700.96</v>
      </c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>
        <v>0</v>
      </c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>
        <v>0</v>
      </c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>
        <v>23170700.96</v>
      </c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</row>
    <row r="22" spans="1:149" s="6" customFormat="1" ht="10.5" customHeight="1">
      <c r="A22" s="86" t="s">
        <v>264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74"/>
      <c r="BY22" s="74"/>
      <c r="BZ22" s="74"/>
      <c r="CA22" s="74"/>
      <c r="CB22" s="74"/>
      <c r="CC22" s="74"/>
      <c r="CD22" s="74"/>
      <c r="CE22" s="74"/>
      <c r="CF22" s="74" t="s">
        <v>42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8" t="s">
        <v>263</v>
      </c>
      <c r="CT22" s="84">
        <f>EG22</f>
        <v>377207.47</v>
      </c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>
        <v>0</v>
      </c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>
        <v>0</v>
      </c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>
        <v>377207.47</v>
      </c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</row>
    <row r="23" spans="1:149" s="4" customFormat="1" ht="10.5" customHeight="1">
      <c r="A23" s="99" t="s">
        <v>44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82" t="s">
        <v>45</v>
      </c>
      <c r="BY23" s="82"/>
      <c r="BZ23" s="82"/>
      <c r="CA23" s="82"/>
      <c r="CB23" s="82"/>
      <c r="CC23" s="82"/>
      <c r="CD23" s="82"/>
      <c r="CE23" s="82"/>
      <c r="CF23" s="82" t="s">
        <v>46</v>
      </c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12"/>
      <c r="CT23" s="83">
        <f>EG23</f>
        <v>3500</v>
      </c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>
        <v>0</v>
      </c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>
        <v>0</v>
      </c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>
        <v>3500</v>
      </c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</row>
    <row r="24" spans="1:149" ht="15.75" customHeight="1">
      <c r="A24" s="73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4" t="s">
        <v>47</v>
      </c>
      <c r="BY24" s="74"/>
      <c r="BZ24" s="74"/>
      <c r="CA24" s="74"/>
      <c r="CB24" s="74"/>
      <c r="CC24" s="74"/>
      <c r="CD24" s="74"/>
      <c r="CE24" s="74"/>
      <c r="CF24" s="74" t="s">
        <v>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112" t="s">
        <v>285</v>
      </c>
      <c r="CT24" s="84">
        <f>EG24</f>
        <v>3500</v>
      </c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0</v>
      </c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>
        <v>0</v>
      </c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>
        <v>3500</v>
      </c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</row>
    <row r="25" spans="1:149" s="6" customFormat="1" ht="15.75" customHeight="1">
      <c r="A25" s="72" t="s">
        <v>304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113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</row>
    <row r="26" spans="1:149" s="4" customFormat="1" ht="10.5" customHeight="1">
      <c r="A26" s="99" t="s">
        <v>48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82" t="s">
        <v>49</v>
      </c>
      <c r="BY26" s="82"/>
      <c r="BZ26" s="82"/>
      <c r="CA26" s="82"/>
      <c r="CB26" s="82"/>
      <c r="CC26" s="82"/>
      <c r="CD26" s="82"/>
      <c r="CE26" s="82"/>
      <c r="CF26" s="82" t="s">
        <v>50</v>
      </c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12"/>
      <c r="CT26" s="83">
        <f>DT26</f>
        <v>3715000</v>
      </c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>
        <v>0</v>
      </c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>
        <f>DT29+DT30+DT31+DT32+DT33+DT34+DT35+DT36</f>
        <v>3715000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>
        <v>0</v>
      </c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</row>
    <row r="27" spans="1:149" ht="10.5" customHeight="1">
      <c r="A27" s="86" t="s">
        <v>38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</row>
    <row r="28" spans="1:149" ht="10.5" customHeight="1">
      <c r="A28" s="85" t="s">
        <v>265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8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</row>
    <row r="29" spans="1:149" s="40" customFormat="1" ht="25.5" customHeight="1">
      <c r="A29" s="89" t="s">
        <v>339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114" t="s">
        <v>311</v>
      </c>
      <c r="BY29" s="115"/>
      <c r="BZ29" s="115"/>
      <c r="CA29" s="115"/>
      <c r="CB29" s="115"/>
      <c r="CC29" s="115"/>
      <c r="CD29" s="115"/>
      <c r="CE29" s="116"/>
      <c r="CF29" s="90" t="s">
        <v>50</v>
      </c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42" t="s">
        <v>286</v>
      </c>
      <c r="CT29" s="91">
        <f aca="true" t="shared" si="0" ref="CT29:CT34">DT29</f>
        <v>3000000</v>
      </c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>
        <v>0</v>
      </c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>
        <v>3000000</v>
      </c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>
        <v>0</v>
      </c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</row>
    <row r="30" spans="1:149" s="40" customFormat="1" ht="16.5" customHeight="1">
      <c r="A30" s="89" t="s">
        <v>337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114" t="s">
        <v>312</v>
      </c>
      <c r="BY30" s="115"/>
      <c r="BZ30" s="115"/>
      <c r="CA30" s="115"/>
      <c r="CB30" s="115"/>
      <c r="CC30" s="115"/>
      <c r="CD30" s="115"/>
      <c r="CE30" s="116"/>
      <c r="CF30" s="90" t="s">
        <v>50</v>
      </c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42" t="s">
        <v>286</v>
      </c>
      <c r="CT30" s="91">
        <f t="shared" si="0"/>
        <v>275000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>
        <v>0</v>
      </c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>
        <v>275000</v>
      </c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>
        <v>0</v>
      </c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</row>
    <row r="31" spans="1:162" s="40" customFormat="1" ht="21.75" customHeight="1">
      <c r="A31" s="89" t="s">
        <v>338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 t="s">
        <v>313</v>
      </c>
      <c r="BY31" s="90"/>
      <c r="BZ31" s="90"/>
      <c r="CA31" s="90"/>
      <c r="CB31" s="90"/>
      <c r="CC31" s="90"/>
      <c r="CD31" s="90"/>
      <c r="CE31" s="90"/>
      <c r="CF31" s="90" t="s">
        <v>50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42" t="s">
        <v>286</v>
      </c>
      <c r="CT31" s="91">
        <f t="shared" si="0"/>
        <v>215000</v>
      </c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>
        <v>0</v>
      </c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>
        <v>215000</v>
      </c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>
        <v>0</v>
      </c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FF31" s="41"/>
    </row>
    <row r="32" spans="1:162" s="40" customFormat="1" ht="21.75" customHeight="1">
      <c r="A32" s="89" t="s">
        <v>306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90" t="s">
        <v>314</v>
      </c>
      <c r="BY32" s="90"/>
      <c r="BZ32" s="90"/>
      <c r="CA32" s="90"/>
      <c r="CB32" s="90"/>
      <c r="CC32" s="90"/>
      <c r="CD32" s="90"/>
      <c r="CE32" s="90"/>
      <c r="CF32" s="90" t="s">
        <v>50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42" t="s">
        <v>286</v>
      </c>
      <c r="CT32" s="91">
        <f t="shared" si="0"/>
        <v>0</v>
      </c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>
        <v>0</v>
      </c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>
        <v>0</v>
      </c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>
        <v>0</v>
      </c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FF32" s="41"/>
    </row>
    <row r="33" spans="1:149" s="40" customFormat="1" ht="36" customHeight="1">
      <c r="A33" s="89" t="s">
        <v>307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 t="s">
        <v>315</v>
      </c>
      <c r="BY33" s="90"/>
      <c r="BZ33" s="90"/>
      <c r="CA33" s="90"/>
      <c r="CB33" s="90"/>
      <c r="CC33" s="90"/>
      <c r="CD33" s="90"/>
      <c r="CE33" s="90"/>
      <c r="CF33" s="90" t="s">
        <v>50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42" t="s">
        <v>286</v>
      </c>
      <c r="CT33" s="91">
        <f t="shared" si="0"/>
        <v>0</v>
      </c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>
        <v>0</v>
      </c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>
        <v>0</v>
      </c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>
        <v>0</v>
      </c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</row>
    <row r="34" spans="1:149" s="40" customFormat="1" ht="15" customHeight="1">
      <c r="A34" s="89" t="s">
        <v>337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90" t="s">
        <v>316</v>
      </c>
      <c r="BY34" s="90"/>
      <c r="BZ34" s="90"/>
      <c r="CA34" s="90"/>
      <c r="CB34" s="90"/>
      <c r="CC34" s="90"/>
      <c r="CD34" s="90"/>
      <c r="CE34" s="90"/>
      <c r="CF34" s="90" t="s">
        <v>50</v>
      </c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42" t="s">
        <v>320</v>
      </c>
      <c r="CT34" s="91">
        <f t="shared" si="0"/>
        <v>225000</v>
      </c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>
        <v>0</v>
      </c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>
        <v>225000</v>
      </c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>
        <v>0</v>
      </c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</row>
    <row r="35" spans="1:149" s="40" customFormat="1" ht="21.75" customHeight="1">
      <c r="A35" s="89" t="s">
        <v>306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90" t="s">
        <v>314</v>
      </c>
      <c r="BY35" s="90"/>
      <c r="BZ35" s="90"/>
      <c r="CA35" s="90"/>
      <c r="CB35" s="90"/>
      <c r="CC35" s="90"/>
      <c r="CD35" s="90"/>
      <c r="CE35" s="90"/>
      <c r="CF35" s="90" t="s">
        <v>50</v>
      </c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42" t="s">
        <v>320</v>
      </c>
      <c r="CT35" s="91">
        <f>DT35</f>
        <v>0</v>
      </c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>
        <v>0</v>
      </c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>
        <v>0</v>
      </c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>
        <v>0</v>
      </c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</row>
    <row r="36" spans="1:149" ht="21.75" customHeight="1">
      <c r="A36" s="85" t="s">
        <v>321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74" t="s">
        <v>314</v>
      </c>
      <c r="BY36" s="74"/>
      <c r="BZ36" s="74"/>
      <c r="CA36" s="74"/>
      <c r="CB36" s="74"/>
      <c r="CC36" s="74"/>
      <c r="CD36" s="74"/>
      <c r="CE36" s="74"/>
      <c r="CF36" s="74" t="s">
        <v>50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8" t="s">
        <v>320</v>
      </c>
      <c r="CT36" s="84">
        <f>DT36</f>
        <v>0</v>
      </c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>
        <v>0</v>
      </c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>
        <v>0</v>
      </c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>
        <v>0</v>
      </c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</row>
    <row r="37" spans="1:149" s="4" customFormat="1" ht="10.5" customHeight="1">
      <c r="A37" s="99" t="s">
        <v>51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82" t="s">
        <v>52</v>
      </c>
      <c r="BY37" s="82"/>
      <c r="BZ37" s="82"/>
      <c r="CA37" s="82"/>
      <c r="CB37" s="82"/>
      <c r="CC37" s="82"/>
      <c r="CD37" s="82"/>
      <c r="CE37" s="82"/>
      <c r="CF37" s="82" t="s">
        <v>50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12"/>
      <c r="CT37" s="83">
        <f>DT37</f>
        <v>0</v>
      </c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>
        <v>0</v>
      </c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>
        <f>DT38</f>
        <v>0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>
        <v>0</v>
      </c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</row>
    <row r="38" spans="1:149" ht="10.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4" t="s">
        <v>54</v>
      </c>
      <c r="BY38" s="74"/>
      <c r="BZ38" s="74"/>
      <c r="CA38" s="74"/>
      <c r="CB38" s="74"/>
      <c r="CC38" s="74"/>
      <c r="CD38" s="74"/>
      <c r="CE38" s="74"/>
      <c r="CF38" s="74" t="s">
        <v>50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112"/>
      <c r="CT38" s="84">
        <f>DT38</f>
        <v>0</v>
      </c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>
        <v>0</v>
      </c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>
        <v>0</v>
      </c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>
        <v>0</v>
      </c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</row>
    <row r="39" spans="1:149" ht="9" customHeight="1">
      <c r="A39" s="86" t="s">
        <v>53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113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</row>
    <row r="40" spans="1:149" s="4" customFormat="1" ht="10.5" customHeight="1">
      <c r="A40" s="99" t="s">
        <v>55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82" t="s">
        <v>56</v>
      </c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12"/>
      <c r="CT40" s="83">
        <v>0</v>
      </c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>
        <v>0</v>
      </c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>
        <v>0</v>
      </c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>
        <f>EG42</f>
        <v>0</v>
      </c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</row>
    <row r="41" spans="1:149" ht="12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1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</row>
    <row r="42" spans="1:149" ht="12" customHeight="1">
      <c r="A42" s="107" t="s">
        <v>240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74" t="s">
        <v>57</v>
      </c>
      <c r="BY42" s="74"/>
      <c r="BZ42" s="74"/>
      <c r="CA42" s="74"/>
      <c r="CB42" s="74"/>
      <c r="CC42" s="74"/>
      <c r="CD42" s="74"/>
      <c r="CE42" s="74"/>
      <c r="CF42" s="74" t="s">
        <v>31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8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>
        <f>EG43</f>
        <v>0</v>
      </c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</row>
    <row r="43" spans="1:153" s="39" customFormat="1" ht="11.25" customHeight="1">
      <c r="A43" s="109" t="s">
        <v>58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1" t="s">
        <v>59</v>
      </c>
      <c r="BY43" s="111"/>
      <c r="BZ43" s="111"/>
      <c r="CA43" s="111"/>
      <c r="CB43" s="111"/>
      <c r="CC43" s="111"/>
      <c r="CD43" s="111"/>
      <c r="CE43" s="111"/>
      <c r="CF43" s="111" t="s">
        <v>118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38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>
        <v>0</v>
      </c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W43" s="39" t="s">
        <v>319</v>
      </c>
    </row>
    <row r="44" spans="1:165" s="4" customFormat="1" ht="10.5" customHeight="1">
      <c r="A44" s="81" t="s">
        <v>60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 t="s">
        <v>61</v>
      </c>
      <c r="BY44" s="82"/>
      <c r="BZ44" s="82"/>
      <c r="CA44" s="82"/>
      <c r="CB44" s="82"/>
      <c r="CC44" s="82"/>
      <c r="CD44" s="82"/>
      <c r="CE44" s="82"/>
      <c r="CF44" s="82" t="s">
        <v>31</v>
      </c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12"/>
      <c r="CT44" s="83">
        <f>CT45+CT59+CT65+CT75+CT101</f>
        <v>45578935.94</v>
      </c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>
        <f>DG45+DG59+DG65+DG75</f>
        <v>16882527.51</v>
      </c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>
        <f>DT45+DT59+DT65+DT75</f>
        <v>3715000</v>
      </c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>
        <f>EG45+EG59+EG65+EG75+EG101</f>
        <v>24981408.43</v>
      </c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4" t="s">
        <v>62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82" t="s">
        <v>63</v>
      </c>
      <c r="BY45" s="82"/>
      <c r="BZ45" s="82"/>
      <c r="CA45" s="82"/>
      <c r="CB45" s="82"/>
      <c r="CC45" s="82"/>
      <c r="CD45" s="82"/>
      <c r="CE45" s="82"/>
      <c r="CF45" s="82" t="s">
        <v>31</v>
      </c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12"/>
      <c r="CT45" s="83">
        <f aca="true" t="shared" si="1" ref="CT45:CT51">DG45+DT45+EG45</f>
        <v>33670646.44</v>
      </c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>
        <f>DG46+DG49+DG52+DG53</f>
        <v>13721355.370000001</v>
      </c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>
        <f>DT46+DT49+DT52+DT53</f>
        <v>215000</v>
      </c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>
        <f>EG46+EG49+EG52+EG53</f>
        <v>19734291.07</v>
      </c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1" t="s">
        <v>305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3"/>
      <c r="BX46" s="74" t="s">
        <v>64</v>
      </c>
      <c r="BY46" s="74"/>
      <c r="BZ46" s="74"/>
      <c r="CA46" s="74"/>
      <c r="CB46" s="74"/>
      <c r="CC46" s="74"/>
      <c r="CD46" s="74"/>
      <c r="CE46" s="74"/>
      <c r="CF46" s="74" t="s">
        <v>65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31</v>
      </c>
      <c r="CT46" s="84">
        <f t="shared" si="1"/>
        <v>25695580.98</v>
      </c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f>DG47+DG48</f>
        <v>10538675.4</v>
      </c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>
        <f>DT47+DT48</f>
        <v>0</v>
      </c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>
        <f>EG47+EG48</f>
        <v>15156905.58</v>
      </c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FI46" s="19"/>
    </row>
    <row r="47" spans="1:154" ht="10.5" customHeight="1">
      <c r="A47" s="85" t="s">
        <v>291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67</v>
      </c>
      <c r="BY47" s="74"/>
      <c r="BZ47" s="74"/>
      <c r="CA47" s="74"/>
      <c r="CB47" s="74"/>
      <c r="CC47" s="74"/>
      <c r="CD47" s="74"/>
      <c r="CE47" s="74"/>
      <c r="CF47" s="74" t="s">
        <v>65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287</v>
      </c>
      <c r="CT47" s="84">
        <f t="shared" si="1"/>
        <v>25695580.98</v>
      </c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>
        <v>10538675.4</v>
      </c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>
        <v>0</v>
      </c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>
        <v>15156905.58</v>
      </c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W47" s="18"/>
      <c r="EX47" s="18">
        <f>DG10-DG44</f>
        <v>0</v>
      </c>
    </row>
    <row r="48" spans="1:149" ht="10.5" customHeight="1">
      <c r="A48" s="85" t="s">
        <v>292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67</v>
      </c>
      <c r="BY48" s="74"/>
      <c r="BZ48" s="74"/>
      <c r="CA48" s="74"/>
      <c r="CB48" s="74"/>
      <c r="CC48" s="74"/>
      <c r="CD48" s="74"/>
      <c r="CE48" s="74"/>
      <c r="CF48" s="74" t="s">
        <v>65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289</v>
      </c>
      <c r="CT48" s="84">
        <f t="shared" si="1"/>
        <v>0</v>
      </c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>
        <v>0</v>
      </c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>
        <v>0</v>
      </c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>
        <v>0</v>
      </c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</row>
    <row r="49" spans="1:149" s="6" customFormat="1" ht="10.5" customHeight="1">
      <c r="A49" s="85" t="s">
        <v>66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67</v>
      </c>
      <c r="BY49" s="74"/>
      <c r="BZ49" s="74"/>
      <c r="CA49" s="74"/>
      <c r="CB49" s="74"/>
      <c r="CC49" s="74"/>
      <c r="CD49" s="74"/>
      <c r="CE49" s="74"/>
      <c r="CF49" s="74" t="s">
        <v>68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31</v>
      </c>
      <c r="CT49" s="84">
        <f t="shared" si="1"/>
        <v>215000</v>
      </c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>
        <v>0</v>
      </c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>
        <v>215000</v>
      </c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>
        <f>EG50+EG51</f>
        <v>0</v>
      </c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</row>
    <row r="50" spans="1:154" ht="10.5" customHeight="1">
      <c r="A50" s="85" t="s">
        <v>266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74" t="s">
        <v>31</v>
      </c>
      <c r="BY50" s="74"/>
      <c r="BZ50" s="74"/>
      <c r="CA50" s="74"/>
      <c r="CB50" s="74"/>
      <c r="CC50" s="74"/>
      <c r="CD50" s="74"/>
      <c r="CE50" s="74"/>
      <c r="CF50" s="74" t="s">
        <v>68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288</v>
      </c>
      <c r="CT50" s="84">
        <f t="shared" si="1"/>
        <v>215000</v>
      </c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>
        <v>0</v>
      </c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>
        <v>215000</v>
      </c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>
        <v>0</v>
      </c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X50" s="18">
        <f>DG44-DG10</f>
        <v>0</v>
      </c>
    </row>
    <row r="51" spans="1:153" ht="10.5" customHeight="1">
      <c r="A51" s="85" t="s">
        <v>293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74" t="s">
        <v>31</v>
      </c>
      <c r="BY51" s="74"/>
      <c r="BZ51" s="74"/>
      <c r="CA51" s="74"/>
      <c r="CB51" s="74"/>
      <c r="CC51" s="74"/>
      <c r="CD51" s="74"/>
      <c r="CE51" s="74"/>
      <c r="CF51" s="74" t="s">
        <v>68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 t="s">
        <v>277</v>
      </c>
      <c r="CT51" s="84">
        <f t="shared" si="1"/>
        <v>0</v>
      </c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>
        <v>0</v>
      </c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>
        <v>0</v>
      </c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>
        <v>0</v>
      </c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W51" s="18"/>
    </row>
    <row r="52" spans="1:153" s="6" customFormat="1" ht="13.5" customHeight="1">
      <c r="A52" s="85" t="s">
        <v>69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70</v>
      </c>
      <c r="BY52" s="74"/>
      <c r="BZ52" s="74"/>
      <c r="CA52" s="74"/>
      <c r="CB52" s="74"/>
      <c r="CC52" s="74"/>
      <c r="CD52" s="74"/>
      <c r="CE52" s="74"/>
      <c r="CF52" s="74" t="s">
        <v>71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 t="s">
        <v>277</v>
      </c>
      <c r="CT52" s="84">
        <f>DG52+DT52+EG52</f>
        <v>0</v>
      </c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>
        <v>0</v>
      </c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>
        <v>0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>
        <v>0</v>
      </c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W52" s="19"/>
    </row>
    <row r="53" spans="1:149" s="6" customFormat="1" ht="22.5" customHeight="1">
      <c r="A53" s="85" t="s">
        <v>72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74" t="s">
        <v>73</v>
      </c>
      <c r="BY53" s="74"/>
      <c r="BZ53" s="74"/>
      <c r="CA53" s="74"/>
      <c r="CB53" s="74"/>
      <c r="CC53" s="74"/>
      <c r="CD53" s="74"/>
      <c r="CE53" s="74"/>
      <c r="CF53" s="74" t="s">
        <v>74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 t="s">
        <v>31</v>
      </c>
      <c r="CT53" s="84">
        <f>DG53+DT53+EG53</f>
        <v>7760065.460000001</v>
      </c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>
        <f>DG54</f>
        <v>3182679.97</v>
      </c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DT54</f>
        <v>0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>
        <f>EG54</f>
        <v>4577385.49</v>
      </c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</row>
    <row r="54" spans="1:153" ht="22.5" customHeight="1">
      <c r="A54" s="87" t="s">
        <v>75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74" t="s">
        <v>76</v>
      </c>
      <c r="BY54" s="74"/>
      <c r="BZ54" s="74"/>
      <c r="CA54" s="74"/>
      <c r="CB54" s="74"/>
      <c r="CC54" s="74"/>
      <c r="CD54" s="74"/>
      <c r="CE54" s="74"/>
      <c r="CF54" s="74" t="s">
        <v>74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 t="s">
        <v>290</v>
      </c>
      <c r="CT54" s="84">
        <f>DG54+DT54+EG54</f>
        <v>7760065.460000001</v>
      </c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3182679.97</v>
      </c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v>0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>
        <v>4577385.49</v>
      </c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W54" s="18"/>
    </row>
    <row r="55" spans="1:149" ht="12.75" customHeight="1">
      <c r="A55" s="87" t="s">
        <v>77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74" t="s">
        <v>78</v>
      </c>
      <c r="BY55" s="74"/>
      <c r="BZ55" s="74"/>
      <c r="CA55" s="74"/>
      <c r="CB55" s="74"/>
      <c r="CC55" s="74"/>
      <c r="CD55" s="74"/>
      <c r="CE55" s="74"/>
      <c r="CF55" s="74" t="s">
        <v>74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8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</row>
    <row r="56" spans="1:149" ht="21" customHeight="1">
      <c r="A56" s="85" t="s">
        <v>80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74" t="s">
        <v>81</v>
      </c>
      <c r="BY56" s="74"/>
      <c r="BZ56" s="74"/>
      <c r="CA56" s="74"/>
      <c r="CB56" s="74"/>
      <c r="CC56" s="74"/>
      <c r="CD56" s="74"/>
      <c r="CE56" s="74"/>
      <c r="CF56" s="74" t="s">
        <v>82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</row>
    <row r="57" spans="1:149" ht="21.75" customHeight="1">
      <c r="A57" s="87" t="s">
        <v>83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74" t="s">
        <v>84</v>
      </c>
      <c r="BY57" s="74"/>
      <c r="BZ57" s="74"/>
      <c r="CA57" s="74"/>
      <c r="CB57" s="74"/>
      <c r="CC57" s="74"/>
      <c r="CD57" s="74"/>
      <c r="CE57" s="74"/>
      <c r="CF57" s="74" t="s">
        <v>82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</row>
    <row r="58" spans="1:149" ht="10.5" customHeight="1">
      <c r="A58" s="87" t="s">
        <v>85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74" t="s">
        <v>86</v>
      </c>
      <c r="BY58" s="74"/>
      <c r="BZ58" s="74"/>
      <c r="CA58" s="74"/>
      <c r="CB58" s="74"/>
      <c r="CC58" s="74"/>
      <c r="CD58" s="74"/>
      <c r="CE58" s="74"/>
      <c r="CF58" s="74" t="s">
        <v>82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8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</row>
    <row r="59" spans="1:150" s="7" customFormat="1" ht="10.5" customHeight="1">
      <c r="A59" s="99" t="s">
        <v>87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82" t="s">
        <v>88</v>
      </c>
      <c r="BY59" s="82"/>
      <c r="BZ59" s="82"/>
      <c r="CA59" s="82"/>
      <c r="CB59" s="82"/>
      <c r="CC59" s="82"/>
      <c r="CD59" s="82"/>
      <c r="CE59" s="82"/>
      <c r="CF59" s="82" t="s">
        <v>89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12"/>
      <c r="CT59" s="83">
        <f>DG59+DT59+EG59</f>
        <v>115500</v>
      </c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>
        <f>DG60</f>
        <v>115500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>
        <v>0</v>
      </c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>
        <f>EG60</f>
        <v>0</v>
      </c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4"/>
    </row>
    <row r="60" spans="1:150" s="5" customFormat="1" ht="21.75" customHeight="1">
      <c r="A60" s="85" t="s">
        <v>90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74" t="s">
        <v>91</v>
      </c>
      <c r="BY60" s="74"/>
      <c r="BZ60" s="74"/>
      <c r="CA60" s="74"/>
      <c r="CB60" s="74"/>
      <c r="CC60" s="74"/>
      <c r="CD60" s="74"/>
      <c r="CE60" s="74"/>
      <c r="CF60" s="74" t="s">
        <v>92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>
        <f>DG61</f>
        <v>115500</v>
      </c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>
        <f>EG61</f>
        <v>0</v>
      </c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"/>
    </row>
    <row r="61" spans="1:150" s="5" customFormat="1" ht="27.75" customHeight="1">
      <c r="A61" s="87" t="s">
        <v>93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74" t="s">
        <v>94</v>
      </c>
      <c r="BY61" s="74"/>
      <c r="BZ61" s="74"/>
      <c r="CA61" s="74"/>
      <c r="CB61" s="74"/>
      <c r="CC61" s="74"/>
      <c r="CD61" s="74"/>
      <c r="CE61" s="74"/>
      <c r="CF61" s="74" t="s">
        <v>95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8" t="s">
        <v>289</v>
      </c>
      <c r="CT61" s="84">
        <f>DG61+DT61+EG61</f>
        <v>115500</v>
      </c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>
        <v>115500</v>
      </c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>
        <v>0</v>
      </c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>
        <v>0</v>
      </c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1"/>
    </row>
    <row r="62" spans="1:149" ht="10.5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</row>
    <row r="63" spans="1:149" ht="21.75" customHeight="1">
      <c r="A63" s="85" t="s">
        <v>96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97</v>
      </c>
      <c r="BY63" s="74"/>
      <c r="BZ63" s="74"/>
      <c r="CA63" s="74"/>
      <c r="CB63" s="74"/>
      <c r="CC63" s="74"/>
      <c r="CD63" s="74"/>
      <c r="CE63" s="74"/>
      <c r="CF63" s="74" t="s">
        <v>98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</row>
    <row r="64" spans="1:150" s="5" customFormat="1" ht="10.5" customHeight="1">
      <c r="A64" s="85" t="s">
        <v>99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74" t="s">
        <v>100</v>
      </c>
      <c r="BY64" s="74"/>
      <c r="BZ64" s="74"/>
      <c r="CA64" s="74"/>
      <c r="CB64" s="74"/>
      <c r="CC64" s="74"/>
      <c r="CD64" s="74"/>
      <c r="CE64" s="74"/>
      <c r="CF64" s="74" t="s">
        <v>101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8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1"/>
    </row>
    <row r="65" spans="1:149" s="4" customFormat="1" ht="10.5" customHeight="1">
      <c r="A65" s="99" t="s">
        <v>102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82" t="s">
        <v>103</v>
      </c>
      <c r="BY65" s="82"/>
      <c r="BZ65" s="82"/>
      <c r="CA65" s="82"/>
      <c r="CB65" s="82"/>
      <c r="CC65" s="82"/>
      <c r="CD65" s="82"/>
      <c r="CE65" s="82"/>
      <c r="CF65" s="82" t="s">
        <v>104</v>
      </c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12"/>
      <c r="CT65" s="83">
        <f>DG65+DT65+EG65</f>
        <v>504665</v>
      </c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>
        <f>DG66</f>
        <v>504665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>
        <v>0</v>
      </c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>
        <f>EG66+EG67+EG68</f>
        <v>0</v>
      </c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</row>
    <row r="66" spans="1:149" ht="21.75" customHeight="1">
      <c r="A66" s="85" t="s">
        <v>105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106</v>
      </c>
      <c r="BY66" s="74"/>
      <c r="BZ66" s="74"/>
      <c r="CA66" s="74"/>
      <c r="CB66" s="74"/>
      <c r="CC66" s="74"/>
      <c r="CD66" s="74"/>
      <c r="CE66" s="74"/>
      <c r="CF66" s="74" t="s">
        <v>107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 t="s">
        <v>279</v>
      </c>
      <c r="CT66" s="84">
        <f>DG66</f>
        <v>504665</v>
      </c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>
        <v>504665</v>
      </c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>
        <v>0</v>
      </c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>
        <v>0</v>
      </c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</row>
    <row r="67" spans="1:149" ht="21.75" customHeight="1">
      <c r="A67" s="85" t="s">
        <v>108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109</v>
      </c>
      <c r="BY67" s="74"/>
      <c r="BZ67" s="74"/>
      <c r="CA67" s="74"/>
      <c r="CB67" s="74"/>
      <c r="CC67" s="74"/>
      <c r="CD67" s="74"/>
      <c r="CE67" s="74"/>
      <c r="CF67" s="74" t="s">
        <v>110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 t="s">
        <v>279</v>
      </c>
      <c r="CT67" s="84">
        <f>DG67+DT67+EG67</f>
        <v>0</v>
      </c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>
        <v>0</v>
      </c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>
        <v>0</v>
      </c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>
        <v>0</v>
      </c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</row>
    <row r="68" spans="1:149" ht="10.5" customHeight="1">
      <c r="A68" s="85" t="s">
        <v>111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112</v>
      </c>
      <c r="BY68" s="74"/>
      <c r="BZ68" s="74"/>
      <c r="CA68" s="74"/>
      <c r="CB68" s="74"/>
      <c r="CC68" s="74"/>
      <c r="CD68" s="74"/>
      <c r="CE68" s="74"/>
      <c r="CF68" s="74" t="s">
        <v>113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 t="s">
        <v>279</v>
      </c>
      <c r="CT68" s="84">
        <f>EG68</f>
        <v>0</v>
      </c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>
        <v>0</v>
      </c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>
        <v>0</v>
      </c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>
        <v>0</v>
      </c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</row>
    <row r="69" spans="1:149" s="4" customFormat="1" ht="10.5" customHeight="1">
      <c r="A69" s="99" t="s">
        <v>114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82" t="s">
        <v>115</v>
      </c>
      <c r="BY69" s="82"/>
      <c r="BZ69" s="82"/>
      <c r="CA69" s="82"/>
      <c r="CB69" s="82"/>
      <c r="CC69" s="82"/>
      <c r="CD69" s="82"/>
      <c r="CE69" s="82"/>
      <c r="CF69" s="82" t="s">
        <v>31</v>
      </c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12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1.75" customHeight="1">
      <c r="A70" s="85" t="s">
        <v>116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117</v>
      </c>
      <c r="BY70" s="74"/>
      <c r="BZ70" s="74"/>
      <c r="CA70" s="74"/>
      <c r="CB70" s="74"/>
      <c r="CC70" s="74"/>
      <c r="CD70" s="74"/>
      <c r="CE70" s="74"/>
      <c r="CF70" s="74" t="s">
        <v>118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</row>
    <row r="71" spans="1:149" ht="10.5" customHeight="1">
      <c r="A71" s="85" t="s">
        <v>119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74" t="s">
        <v>120</v>
      </c>
      <c r="BY71" s="74"/>
      <c r="BZ71" s="74"/>
      <c r="CA71" s="74"/>
      <c r="CB71" s="74"/>
      <c r="CC71" s="74"/>
      <c r="CD71" s="74"/>
      <c r="CE71" s="74"/>
      <c r="CF71" s="74" t="s">
        <v>121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8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</row>
    <row r="72" spans="1:149" ht="21.75" customHeight="1">
      <c r="A72" s="85" t="s">
        <v>122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123</v>
      </c>
      <c r="BY72" s="74"/>
      <c r="BZ72" s="74"/>
      <c r="CA72" s="74"/>
      <c r="CB72" s="74"/>
      <c r="CC72" s="74"/>
      <c r="CD72" s="74"/>
      <c r="CE72" s="74"/>
      <c r="CF72" s="74" t="s">
        <v>124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</row>
    <row r="73" spans="1:149" s="4" customFormat="1" ht="10.5" customHeight="1">
      <c r="A73" s="99" t="s">
        <v>125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82" t="s">
        <v>126</v>
      </c>
      <c r="BY73" s="82"/>
      <c r="BZ73" s="82"/>
      <c r="CA73" s="82"/>
      <c r="CB73" s="82"/>
      <c r="CC73" s="82"/>
      <c r="CD73" s="82"/>
      <c r="CE73" s="82"/>
      <c r="CF73" s="82" t="s">
        <v>31</v>
      </c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12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</row>
    <row r="74" spans="1:149" ht="21.75" customHeight="1">
      <c r="A74" s="85" t="s">
        <v>127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128</v>
      </c>
      <c r="BY74" s="74"/>
      <c r="BZ74" s="74"/>
      <c r="CA74" s="74"/>
      <c r="CB74" s="74"/>
      <c r="CC74" s="74"/>
      <c r="CD74" s="74"/>
      <c r="CE74" s="74"/>
      <c r="CF74" s="74" t="s">
        <v>129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</row>
    <row r="75" spans="1:153" s="46" customFormat="1" ht="12.75" customHeight="1">
      <c r="A75" s="96" t="s">
        <v>241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8" t="s">
        <v>130</v>
      </c>
      <c r="BY75" s="98"/>
      <c r="BZ75" s="98"/>
      <c r="CA75" s="98"/>
      <c r="CB75" s="98"/>
      <c r="CC75" s="98"/>
      <c r="CD75" s="98"/>
      <c r="CE75" s="98"/>
      <c r="CF75" s="98" t="s">
        <v>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45"/>
      <c r="CT75" s="95">
        <f>DG75+DT75+EG75</f>
        <v>11288124.5</v>
      </c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>
        <f>DG79</f>
        <v>2541007.14</v>
      </c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>
        <f>DT79</f>
        <v>3500000</v>
      </c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>
        <f>EG79</f>
        <v>5247117.36</v>
      </c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W75" s="47">
        <f>EG75</f>
        <v>5247117.36</v>
      </c>
    </row>
    <row r="76" spans="1:149" ht="21.75" customHeight="1">
      <c r="A76" s="85" t="s">
        <v>131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74" t="s">
        <v>132</v>
      </c>
      <c r="BY76" s="74"/>
      <c r="BZ76" s="74"/>
      <c r="CA76" s="74"/>
      <c r="CB76" s="74"/>
      <c r="CC76" s="74"/>
      <c r="CD76" s="74"/>
      <c r="CE76" s="74"/>
      <c r="CF76" s="74" t="s">
        <v>133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</row>
    <row r="77" spans="1:149" ht="10.5" customHeight="1">
      <c r="A77" s="85" t="s">
        <v>134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74" t="s">
        <v>135</v>
      </c>
      <c r="BY77" s="74"/>
      <c r="BZ77" s="74"/>
      <c r="CA77" s="74"/>
      <c r="CB77" s="74"/>
      <c r="CC77" s="74"/>
      <c r="CD77" s="74"/>
      <c r="CE77" s="74"/>
      <c r="CF77" s="74" t="s">
        <v>136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</row>
    <row r="78" spans="1:149" ht="13.5" customHeight="1">
      <c r="A78" s="85" t="s">
        <v>137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74" t="s">
        <v>138</v>
      </c>
      <c r="BY78" s="74"/>
      <c r="BZ78" s="74"/>
      <c r="CA78" s="74"/>
      <c r="CB78" s="74"/>
      <c r="CC78" s="74"/>
      <c r="CD78" s="74"/>
      <c r="CE78" s="74"/>
      <c r="CF78" s="74" t="s">
        <v>139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</row>
    <row r="79" spans="1:153" ht="11.25" customHeight="1">
      <c r="A79" s="85" t="s">
        <v>140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74" t="s">
        <v>141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/>
      <c r="CT79" s="84">
        <f>DG79+DT79+EG79</f>
        <v>11288124.5</v>
      </c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>
        <f>DG81+DG82+DG83+DG85+DG86+DG87+DG90+DG91+DG92+DG84</f>
        <v>2541007.14</v>
      </c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>
        <f>DT81+DT82+DT83+DT85+DT86+DT87+DT90+DT91+DT92</f>
        <v>3500000</v>
      </c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>
        <f>EG81+EG82+EG83+EG85+EG86+EG87+EG90+EG91+EG92+EG84+EG88+EG89+EG93</f>
        <v>5247117.36</v>
      </c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W79" s="1" t="s">
        <v>308</v>
      </c>
    </row>
    <row r="80" spans="1:153" ht="11.25" customHeight="1">
      <c r="A80" s="92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W80" s="18">
        <f>CT75-Закупки!DF7</f>
        <v>-2288531.5100000016</v>
      </c>
    </row>
    <row r="81" spans="1:149" ht="11.25" customHeight="1">
      <c r="A81" s="85" t="s">
        <v>267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272</v>
      </c>
      <c r="CT81" s="84">
        <f aca="true" t="shared" si="2" ref="CT81:CT93">DG81+DT81+EG81</f>
        <v>111235.76</v>
      </c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>
        <v>58299.2</v>
      </c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>
        <v>0</v>
      </c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>
        <v>52936.56</v>
      </c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</row>
    <row r="82" spans="1:149" ht="11.25" customHeight="1">
      <c r="A82" s="85" t="s">
        <v>268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273</v>
      </c>
      <c r="CT82" s="84">
        <f t="shared" si="2"/>
        <v>6224.81</v>
      </c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>
        <v>0</v>
      </c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>
        <v>0</v>
      </c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>
        <v>6224.81</v>
      </c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</row>
    <row r="83" spans="1:149" ht="11.25" customHeight="1">
      <c r="A83" s="85" t="s">
        <v>269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274</v>
      </c>
      <c r="CT83" s="84">
        <f t="shared" si="2"/>
        <v>5197186.67</v>
      </c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>
        <v>1491224.78</v>
      </c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>
        <v>0</v>
      </c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>
        <v>3705961.89</v>
      </c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</row>
    <row r="84" spans="1:149" ht="11.25" customHeight="1">
      <c r="A84" s="85" t="s">
        <v>298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74" t="s">
        <v>31</v>
      </c>
      <c r="BY84" s="74"/>
      <c r="BZ84" s="74"/>
      <c r="CA84" s="74"/>
      <c r="CB84" s="74"/>
      <c r="CC84" s="74"/>
      <c r="CD84" s="74"/>
      <c r="CE84" s="74"/>
      <c r="CF84" s="74" t="s">
        <v>142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8" t="s">
        <v>294</v>
      </c>
      <c r="CT84" s="84">
        <f>DG84+DT84+EG84</f>
        <v>0</v>
      </c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0</v>
      </c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>
        <v>0</v>
      </c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>
        <v>0</v>
      </c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</row>
    <row r="85" spans="1:153" ht="11.25" customHeight="1">
      <c r="A85" s="85" t="s">
        <v>270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74" t="s">
        <v>31</v>
      </c>
      <c r="BY85" s="74"/>
      <c r="BZ85" s="74"/>
      <c r="CA85" s="74"/>
      <c r="CB85" s="74"/>
      <c r="CC85" s="74"/>
      <c r="CD85" s="74"/>
      <c r="CE85" s="74"/>
      <c r="CF85" s="74" t="s">
        <v>142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8" t="s">
        <v>275</v>
      </c>
      <c r="CT85" s="84">
        <f t="shared" si="2"/>
        <v>3835599.7399999998</v>
      </c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>
        <v>638932.96</v>
      </c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>
        <v>3000000</v>
      </c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>
        <v>196666.78</v>
      </c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W85" s="18">
        <f>DT85+DT86</f>
        <v>3000000</v>
      </c>
    </row>
    <row r="86" spans="1:149" ht="11.25" customHeight="1">
      <c r="A86" s="85" t="s">
        <v>278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74" t="s">
        <v>31</v>
      </c>
      <c r="BY86" s="74"/>
      <c r="BZ86" s="74"/>
      <c r="CA86" s="74"/>
      <c r="CB86" s="74"/>
      <c r="CC86" s="74"/>
      <c r="CD86" s="74"/>
      <c r="CE86" s="74"/>
      <c r="CF86" s="74" t="s">
        <v>142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8" t="s">
        <v>277</v>
      </c>
      <c r="CT86" s="84">
        <f t="shared" si="2"/>
        <v>934280.38</v>
      </c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>
        <v>75779</v>
      </c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>
        <v>0</v>
      </c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>
        <v>858501.38</v>
      </c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</row>
    <row r="87" spans="1:149" ht="11.25" customHeight="1">
      <c r="A87" s="85" t="s">
        <v>271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74" t="s">
        <v>31</v>
      </c>
      <c r="BY87" s="74"/>
      <c r="BZ87" s="74"/>
      <c r="CA87" s="74"/>
      <c r="CB87" s="74"/>
      <c r="CC87" s="74"/>
      <c r="CD87" s="74"/>
      <c r="CE87" s="74"/>
      <c r="CF87" s="74" t="s">
        <v>142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8" t="s">
        <v>276</v>
      </c>
      <c r="CT87" s="84">
        <f t="shared" si="2"/>
        <v>275000</v>
      </c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>
        <v>0</v>
      </c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>
        <v>275000</v>
      </c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>
        <v>0</v>
      </c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</row>
    <row r="88" spans="1:149" s="40" customFormat="1" ht="11.25" customHeight="1">
      <c r="A88" s="89" t="s">
        <v>324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90" t="s">
        <v>31</v>
      </c>
      <c r="BY88" s="90"/>
      <c r="BZ88" s="90"/>
      <c r="CA88" s="90"/>
      <c r="CB88" s="90"/>
      <c r="CC88" s="90"/>
      <c r="CD88" s="90"/>
      <c r="CE88" s="90"/>
      <c r="CF88" s="90" t="s">
        <v>142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42" t="s">
        <v>92</v>
      </c>
      <c r="CT88" s="91">
        <f t="shared" si="2"/>
        <v>0</v>
      </c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>
        <v>0</v>
      </c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>
        <v>0</v>
      </c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>
        <v>0</v>
      </c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</row>
    <row r="89" spans="1:149" s="40" customFormat="1" ht="11.25" customHeight="1">
      <c r="A89" s="89" t="s">
        <v>325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 t="s">
        <v>31</v>
      </c>
      <c r="BY89" s="90"/>
      <c r="BZ89" s="90"/>
      <c r="CA89" s="90"/>
      <c r="CB89" s="90"/>
      <c r="CC89" s="90"/>
      <c r="CD89" s="90"/>
      <c r="CE89" s="90"/>
      <c r="CF89" s="90" t="s">
        <v>142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42" t="s">
        <v>322</v>
      </c>
      <c r="CT89" s="91">
        <f t="shared" si="2"/>
        <v>0</v>
      </c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>
        <v>0</v>
      </c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>
        <v>0</v>
      </c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>
        <v>0</v>
      </c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</row>
    <row r="90" spans="1:149" s="40" customFormat="1" ht="11.25" customHeight="1">
      <c r="A90" s="89" t="s">
        <v>295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90" t="s">
        <v>31</v>
      </c>
      <c r="BY90" s="90"/>
      <c r="BZ90" s="90"/>
      <c r="CA90" s="90"/>
      <c r="CB90" s="90"/>
      <c r="CC90" s="90"/>
      <c r="CD90" s="90"/>
      <c r="CE90" s="90"/>
      <c r="CF90" s="90" t="s">
        <v>142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42" t="s">
        <v>281</v>
      </c>
      <c r="CT90" s="91">
        <f t="shared" si="2"/>
        <v>0</v>
      </c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>
        <v>0</v>
      </c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>
        <v>0</v>
      </c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>
        <v>0</v>
      </c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</row>
    <row r="91" spans="1:149" s="40" customFormat="1" ht="11.25" customHeight="1">
      <c r="A91" s="89" t="s">
        <v>296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90" t="s">
        <v>31</v>
      </c>
      <c r="BY91" s="90"/>
      <c r="BZ91" s="90"/>
      <c r="CA91" s="90"/>
      <c r="CB91" s="90"/>
      <c r="CC91" s="90"/>
      <c r="CD91" s="90"/>
      <c r="CE91" s="90"/>
      <c r="CF91" s="90" t="s">
        <v>142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42" t="s">
        <v>282</v>
      </c>
      <c r="CT91" s="91">
        <f t="shared" si="2"/>
        <v>214356</v>
      </c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>
        <v>0</v>
      </c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>
        <v>214356</v>
      </c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>
        <v>0</v>
      </c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</row>
    <row r="92" spans="1:149" s="40" customFormat="1" ht="11.25" customHeight="1">
      <c r="A92" s="89" t="s">
        <v>297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90" t="s">
        <v>31</v>
      </c>
      <c r="BY92" s="90"/>
      <c r="BZ92" s="90"/>
      <c r="CA92" s="90"/>
      <c r="CB92" s="90"/>
      <c r="CC92" s="90"/>
      <c r="CD92" s="90"/>
      <c r="CE92" s="90"/>
      <c r="CF92" s="90" t="s">
        <v>142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42" t="s">
        <v>283</v>
      </c>
      <c r="CT92" s="91">
        <f t="shared" si="2"/>
        <v>714241.14</v>
      </c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>
        <v>276771.2</v>
      </c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>
        <v>10644</v>
      </c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>
        <v>426825.94</v>
      </c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</row>
    <row r="93" spans="1:149" s="40" customFormat="1" ht="11.25" customHeight="1">
      <c r="A93" s="89" t="s">
        <v>326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90" t="s">
        <v>31</v>
      </c>
      <c r="BY93" s="90"/>
      <c r="BZ93" s="90"/>
      <c r="CA93" s="90"/>
      <c r="CB93" s="90"/>
      <c r="CC93" s="90"/>
      <c r="CD93" s="90"/>
      <c r="CE93" s="90"/>
      <c r="CF93" s="90" t="s">
        <v>142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42" t="s">
        <v>323</v>
      </c>
      <c r="CT93" s="91">
        <f t="shared" si="2"/>
        <v>0</v>
      </c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>
        <v>0</v>
      </c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>
        <v>0</v>
      </c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>
        <v>0</v>
      </c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</row>
    <row r="94" spans="1:149" ht="11.25" customHeight="1">
      <c r="A94" s="85" t="s">
        <v>144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74" t="s">
        <v>145</v>
      </c>
      <c r="BY94" s="74"/>
      <c r="BZ94" s="74"/>
      <c r="CA94" s="74"/>
      <c r="CB94" s="74"/>
      <c r="CC94" s="74"/>
      <c r="CD94" s="74"/>
      <c r="CE94" s="74"/>
      <c r="CF94" s="74" t="s">
        <v>146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8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</row>
    <row r="95" spans="1:149" ht="24" customHeight="1">
      <c r="A95" s="87" t="s">
        <v>147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74" t="s">
        <v>148</v>
      </c>
      <c r="BY95" s="74"/>
      <c r="BZ95" s="74"/>
      <c r="CA95" s="74"/>
      <c r="CB95" s="74"/>
      <c r="CC95" s="74"/>
      <c r="CD95" s="74"/>
      <c r="CE95" s="74"/>
      <c r="CF95" s="74" t="s">
        <v>149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8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</row>
    <row r="96" spans="1:149" ht="22.5" customHeight="1">
      <c r="A96" s="87" t="s">
        <v>150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74" t="s">
        <v>151</v>
      </c>
      <c r="BY96" s="74"/>
      <c r="BZ96" s="74"/>
      <c r="CA96" s="74"/>
      <c r="CB96" s="74"/>
      <c r="CC96" s="74"/>
      <c r="CD96" s="74"/>
      <c r="CE96" s="74"/>
      <c r="CF96" s="74" t="s">
        <v>152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</row>
    <row r="97" spans="1:149" s="4" customFormat="1" ht="12.75" customHeight="1">
      <c r="A97" s="81" t="s">
        <v>242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2" t="s">
        <v>153</v>
      </c>
      <c r="BY97" s="82"/>
      <c r="BZ97" s="82"/>
      <c r="CA97" s="82"/>
      <c r="CB97" s="82"/>
      <c r="CC97" s="82"/>
      <c r="CD97" s="82"/>
      <c r="CE97" s="82"/>
      <c r="CF97" s="82" t="s">
        <v>154</v>
      </c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12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>
        <f>EG100</f>
        <v>0</v>
      </c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</row>
    <row r="98" spans="1:149" ht="22.5" customHeight="1">
      <c r="A98" s="72" t="s">
        <v>243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4" t="s">
        <v>155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8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</row>
    <row r="99" spans="1:149" ht="12.75" customHeight="1">
      <c r="A99" s="72" t="s">
        <v>244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4" t="s">
        <v>156</v>
      </c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8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12.75" customHeight="1">
      <c r="A100" s="72" t="s">
        <v>245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 t="s">
        <v>157</v>
      </c>
      <c r="BY100" s="74"/>
      <c r="BZ100" s="74"/>
      <c r="CA100" s="74"/>
      <c r="CB100" s="74"/>
      <c r="CC100" s="74"/>
      <c r="CD100" s="74"/>
      <c r="CE100" s="74"/>
      <c r="CF100" s="74" t="s">
        <v>309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8" t="s">
        <v>310</v>
      </c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>
        <v>0</v>
      </c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</row>
    <row r="101" spans="1:149" ht="12.75" customHeight="1">
      <c r="A101" s="81" t="s">
        <v>246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2" t="s">
        <v>158</v>
      </c>
      <c r="BY101" s="82"/>
      <c r="BZ101" s="82"/>
      <c r="CA101" s="82"/>
      <c r="CB101" s="82"/>
      <c r="CC101" s="82"/>
      <c r="CD101" s="82"/>
      <c r="CE101" s="82"/>
      <c r="CF101" s="82" t="s">
        <v>31</v>
      </c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12"/>
      <c r="CT101" s="83">
        <f>EG101</f>
        <v>0</v>
      </c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3">
        <f>EG104</f>
        <v>0</v>
      </c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</row>
    <row r="102" spans="1:149" ht="22.5" customHeight="1">
      <c r="A102" s="72" t="s">
        <v>159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4" t="s">
        <v>160</v>
      </c>
      <c r="BY102" s="74"/>
      <c r="BZ102" s="74"/>
      <c r="CA102" s="74"/>
      <c r="CB102" s="74"/>
      <c r="CC102" s="74"/>
      <c r="CD102" s="74"/>
      <c r="CE102" s="74"/>
      <c r="CF102" s="74" t="s">
        <v>161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8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72" t="s">
        <v>327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8">
        <v>4050</v>
      </c>
      <c r="BY104" s="79"/>
      <c r="BZ104" s="79"/>
      <c r="CA104" s="79"/>
      <c r="CB104" s="79"/>
      <c r="CC104" s="79"/>
      <c r="CD104" s="79"/>
      <c r="CE104" s="80"/>
      <c r="CF104" s="78">
        <v>540</v>
      </c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80"/>
      <c r="CS104" s="43"/>
      <c r="CT104" s="69">
        <f>EG104</f>
        <v>0</v>
      </c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80"/>
      <c r="DF104" s="10"/>
      <c r="DG104" s="78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80"/>
      <c r="DT104" s="78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80"/>
      <c r="EG104" s="69">
        <v>0</v>
      </c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1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75"/>
      <c r="BY105" s="76"/>
      <c r="BZ105" s="76"/>
      <c r="CA105" s="76"/>
      <c r="CB105" s="76"/>
      <c r="CC105" s="76"/>
      <c r="CD105" s="76"/>
      <c r="CE105" s="77"/>
      <c r="CF105" s="75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7"/>
      <c r="CS105" s="13"/>
      <c r="CT105" s="75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7"/>
      <c r="DF105" s="13"/>
      <c r="DG105" s="75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7"/>
      <c r="DT105" s="75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7"/>
      <c r="EG105" s="75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7"/>
    </row>
  </sheetData>
  <sheetProtection/>
  <mergeCells count="685"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DT11:EF11"/>
    <mergeCell ref="DT8:EF8"/>
    <mergeCell ref="DT10:EF10"/>
    <mergeCell ref="CF8:CR8"/>
    <mergeCell ref="CT8:DF8"/>
    <mergeCell ref="DG8:DS8"/>
    <mergeCell ref="CT7:DF7"/>
    <mergeCell ref="A8:BW8"/>
    <mergeCell ref="BX8:CE8"/>
    <mergeCell ref="CF11:CR11"/>
    <mergeCell ref="CT11:DF11"/>
    <mergeCell ref="DG11:DS11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02"/>
  <sheetViews>
    <sheetView view="pageBreakPreview" zoomScale="110" zoomScaleSheetLayoutView="110" zoomScalePageLayoutView="0" workbookViewId="0" topLeftCell="A1">
      <selection activeCell="EG4" sqref="EG4:ES5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</row>
    <row r="2" ht="12" customHeight="1"/>
    <row r="3" spans="1:149" ht="11.25" customHeight="1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1" t="s">
        <v>1</v>
      </c>
      <c r="BY3" s="121"/>
      <c r="BZ3" s="121"/>
      <c r="CA3" s="121"/>
      <c r="CB3" s="121"/>
      <c r="CC3" s="121"/>
      <c r="CD3" s="121"/>
      <c r="CE3" s="121"/>
      <c r="CF3" s="121" t="s">
        <v>233</v>
      </c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 t="s">
        <v>284</v>
      </c>
      <c r="CT3" s="120" t="s">
        <v>280</v>
      </c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</row>
    <row r="4" spans="1:149" ht="11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 t="s">
        <v>234</v>
      </c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 t="s">
        <v>235</v>
      </c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 t="s">
        <v>236</v>
      </c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 t="s">
        <v>237</v>
      </c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</row>
    <row r="5" spans="1:149" ht="63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</row>
    <row r="6" spans="1:149" ht="11.2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 t="s">
        <v>5</v>
      </c>
      <c r="BY6" s="118"/>
      <c r="BZ6" s="118"/>
      <c r="CA6" s="118"/>
      <c r="CB6" s="118"/>
      <c r="CC6" s="118"/>
      <c r="CD6" s="118"/>
      <c r="CE6" s="118"/>
      <c r="CF6" s="118" t="s">
        <v>6</v>
      </c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"/>
      <c r="CT6" s="118" t="s">
        <v>7</v>
      </c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 t="s">
        <v>8</v>
      </c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 t="s">
        <v>9</v>
      </c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 t="s">
        <v>10</v>
      </c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</row>
    <row r="7" spans="1:149" s="4" customFormat="1" ht="12.75" customHeight="1">
      <c r="A7" s="81" t="s">
        <v>238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2" t="s">
        <v>30</v>
      </c>
      <c r="BY7" s="82"/>
      <c r="BZ7" s="82"/>
      <c r="CA7" s="82"/>
      <c r="CB7" s="82"/>
      <c r="CC7" s="82"/>
      <c r="CD7" s="82"/>
      <c r="CE7" s="82"/>
      <c r="CF7" s="82" t="s">
        <v>31</v>
      </c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12"/>
      <c r="CT7" s="83">
        <f>DG7+DT7+EG7</f>
        <v>1863757.4700000002</v>
      </c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>
        <v>0</v>
      </c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>
        <v>431059.89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>
        <v>1432697.58</v>
      </c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</row>
    <row r="8" spans="1:149" ht="12.75" customHeight="1">
      <c r="A8" s="117" t="s">
        <v>239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74" t="s">
        <v>32</v>
      </c>
      <c r="BY8" s="74"/>
      <c r="BZ8" s="74"/>
      <c r="CA8" s="74"/>
      <c r="CB8" s="74"/>
      <c r="CC8" s="74"/>
      <c r="CD8" s="74"/>
      <c r="CE8" s="74"/>
      <c r="CF8" s="74" t="s">
        <v>31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8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</row>
    <row r="9" spans="1:153" s="4" customFormat="1" ht="10.5">
      <c r="A9" s="81" t="s">
        <v>33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2" t="s">
        <v>34</v>
      </c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12"/>
      <c r="CT9" s="83">
        <f>DG9+DT9+EG9</f>
        <v>47068997.1</v>
      </c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>
        <f>DG15+DG22+DG25</f>
        <v>16882527.51</v>
      </c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>
        <f>DT15+DT22+DT25+DT33</f>
        <v>3715000</v>
      </c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>
        <f>EG10+EG15+EG22+EG94+EG36</f>
        <v>26471469.59</v>
      </c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W9" s="9"/>
    </row>
    <row r="10" spans="1:162" s="4" customFormat="1" ht="22.5" customHeight="1">
      <c r="A10" s="99" t="s">
        <v>35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82" t="s">
        <v>36</v>
      </c>
      <c r="BY10" s="82"/>
      <c r="BZ10" s="82"/>
      <c r="CA10" s="82"/>
      <c r="CB10" s="82"/>
      <c r="CC10" s="82"/>
      <c r="CD10" s="82"/>
      <c r="CE10" s="82"/>
      <c r="CF10" s="82" t="s">
        <v>37</v>
      </c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12"/>
      <c r="CT10" s="83">
        <f>EG10</f>
        <v>1430000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>
        <v>0</v>
      </c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>
        <v>0</v>
      </c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122">
        <f>EG12+EG13+EG14</f>
        <v>1430000</v>
      </c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W10" s="9"/>
      <c r="EX10" s="9"/>
      <c r="FF10" s="9">
        <f>EG7+EG9-EG40</f>
        <v>0</v>
      </c>
    </row>
    <row r="11" spans="1:149" ht="11.25">
      <c r="A11" s="73" t="s">
        <v>38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4" t="s">
        <v>39</v>
      </c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8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</row>
    <row r="12" spans="1:149" s="6" customFormat="1" ht="11.25">
      <c r="A12" s="73" t="s">
        <v>256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4" t="s">
        <v>39</v>
      </c>
      <c r="BY12" s="74"/>
      <c r="BZ12" s="74"/>
      <c r="CA12" s="74"/>
      <c r="CB12" s="74"/>
      <c r="CC12" s="74"/>
      <c r="CD12" s="74"/>
      <c r="CE12" s="74"/>
      <c r="CF12" s="74" t="s">
        <v>37</v>
      </c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 t="s">
        <v>259</v>
      </c>
      <c r="CT12" s="84">
        <f>EG12</f>
        <v>1380000</v>
      </c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>
        <v>0</v>
      </c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>
        <v>0</v>
      </c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91">
        <v>1380000</v>
      </c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</row>
    <row r="13" spans="1:149" s="6" customFormat="1" ht="11.25">
      <c r="A13" s="73" t="s">
        <v>257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260</v>
      </c>
      <c r="CT13" s="84">
        <f>EG13</f>
        <v>50000</v>
      </c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0</v>
      </c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>
        <v>0</v>
      </c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91">
        <v>50000</v>
      </c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</row>
    <row r="14" spans="1:149" s="6" customFormat="1" ht="11.25">
      <c r="A14" s="73" t="s">
        <v>258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261</v>
      </c>
      <c r="CT14" s="84">
        <f>EG14</f>
        <v>0</v>
      </c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>
        <v>0</v>
      </c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>
        <v>0</v>
      </c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91">
        <v>0</v>
      </c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</row>
    <row r="15" spans="1:149" s="4" customFormat="1" ht="10.5" customHeight="1">
      <c r="A15" s="99" t="s">
        <v>40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82" t="s">
        <v>41</v>
      </c>
      <c r="BY15" s="82"/>
      <c r="BZ15" s="82"/>
      <c r="CA15" s="82"/>
      <c r="CB15" s="82"/>
      <c r="CC15" s="82"/>
      <c r="CD15" s="82"/>
      <c r="CE15" s="82"/>
      <c r="CF15" s="82" t="s">
        <v>42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12"/>
      <c r="CT15" s="83">
        <f>DG15+EG15</f>
        <v>41976762.1</v>
      </c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>
        <f>DG16</f>
        <v>16882527.51</v>
      </c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>
        <v>0</v>
      </c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122">
        <f>EG20+EG21</f>
        <v>25094234.59</v>
      </c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</row>
    <row r="16" spans="1:149" s="6" customFormat="1" ht="33.75" customHeight="1">
      <c r="A16" s="85" t="s">
        <v>334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74" t="s">
        <v>43</v>
      </c>
      <c r="BY16" s="74"/>
      <c r="BZ16" s="74"/>
      <c r="CA16" s="74"/>
      <c r="CB16" s="74"/>
      <c r="CC16" s="74"/>
      <c r="CD16" s="74"/>
      <c r="CE16" s="74"/>
      <c r="CF16" s="74" t="s">
        <v>42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8" t="s">
        <v>79</v>
      </c>
      <c r="CT16" s="84">
        <f>DG16</f>
        <v>16882527.51</v>
      </c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>
        <f>DG17+DG18+DG19</f>
        <v>16882527.51</v>
      </c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>
        <v>0</v>
      </c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91">
        <v>0</v>
      </c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</row>
    <row r="17" spans="1:149" s="6" customFormat="1" ht="22.5" customHeight="1">
      <c r="A17" s="85" t="s">
        <v>333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74"/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84">
        <f>DG17</f>
        <v>8676438.06</v>
      </c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>
        <v>8676438.06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>
        <v>0</v>
      </c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91">
        <v>0</v>
      </c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</row>
    <row r="18" spans="1:149" s="6" customFormat="1" ht="17.25" customHeight="1">
      <c r="A18" s="85" t="s">
        <v>335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84">
        <f>DG18</f>
        <v>2244819.65</v>
      </c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>
        <v>2244819.65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>
        <v>0</v>
      </c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91">
        <v>0</v>
      </c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</row>
    <row r="19" spans="1:149" s="6" customFormat="1" ht="17.25" customHeight="1">
      <c r="A19" s="85" t="s">
        <v>336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84">
        <f>DG19</f>
        <v>5961269.8</v>
      </c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>
        <v>5961269.8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>
        <v>0</v>
      </c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91">
        <v>0</v>
      </c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</row>
    <row r="20" spans="1:149" s="6" customFormat="1" ht="10.5" customHeight="1">
      <c r="A20" s="86" t="s">
        <v>262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84">
        <f>EG20</f>
        <v>24269234.59</v>
      </c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>
        <v>0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>
        <v>0</v>
      </c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91">
        <f>23962969.59+250000+56265</f>
        <v>24269234.59</v>
      </c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</row>
    <row r="21" spans="1:149" s="6" customFormat="1" ht="10.5" customHeight="1">
      <c r="A21" s="86" t="s">
        <v>264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263</v>
      </c>
      <c r="CT21" s="84">
        <f>EG21</f>
        <v>825000</v>
      </c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>
        <v>0</v>
      </c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>
        <v>0</v>
      </c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91">
        <v>825000</v>
      </c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</row>
    <row r="22" spans="1:149" s="4" customFormat="1" ht="10.5" customHeight="1">
      <c r="A22" s="99" t="s">
        <v>44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82" t="s">
        <v>45</v>
      </c>
      <c r="BY22" s="82"/>
      <c r="BZ22" s="82"/>
      <c r="CA22" s="82"/>
      <c r="CB22" s="82"/>
      <c r="CC22" s="82"/>
      <c r="CD22" s="82"/>
      <c r="CE22" s="82"/>
      <c r="CF22" s="82" t="s">
        <v>46</v>
      </c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12"/>
      <c r="CT22" s="83">
        <f>EG22</f>
        <v>3500</v>
      </c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>
        <v>0</v>
      </c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>
        <v>0</v>
      </c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122">
        <v>3500</v>
      </c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</row>
    <row r="23" spans="1:149" ht="15.75" customHeight="1">
      <c r="A23" s="73" t="s">
        <v>38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4" t="s">
        <v>47</v>
      </c>
      <c r="BY23" s="74"/>
      <c r="BZ23" s="74"/>
      <c r="CA23" s="74"/>
      <c r="CB23" s="74"/>
      <c r="CC23" s="74"/>
      <c r="CD23" s="74"/>
      <c r="CE23" s="74"/>
      <c r="CF23" s="74" t="s">
        <v>46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112" t="s">
        <v>285</v>
      </c>
      <c r="CT23" s="84">
        <f>EG23</f>
        <v>3500</v>
      </c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>
        <v>0</v>
      </c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>
        <v>0</v>
      </c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91">
        <v>3500</v>
      </c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</row>
    <row r="24" spans="1:149" s="6" customFormat="1" ht="15.75" customHeight="1">
      <c r="A24" s="72" t="s">
        <v>304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113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</row>
    <row r="25" spans="1:149" s="4" customFormat="1" ht="10.5" customHeight="1">
      <c r="A25" s="99" t="s">
        <v>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82" t="s">
        <v>49</v>
      </c>
      <c r="BY25" s="82"/>
      <c r="BZ25" s="82"/>
      <c r="CA25" s="82"/>
      <c r="CB25" s="82"/>
      <c r="CC25" s="82"/>
      <c r="CD25" s="82"/>
      <c r="CE25" s="82"/>
      <c r="CF25" s="82" t="s">
        <v>50</v>
      </c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12"/>
      <c r="CT25" s="83">
        <f>DT25</f>
        <v>3715000</v>
      </c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>
        <v>0</v>
      </c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>
        <f>DT28+DT29+DT30+DT31+DT32</f>
        <v>3715000</v>
      </c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122">
        <v>0</v>
      </c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</row>
    <row r="26" spans="1:149" ht="10.5" customHeight="1">
      <c r="A26" s="86" t="s">
        <v>38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8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</row>
    <row r="27" spans="1:149" ht="18" customHeight="1">
      <c r="A27" s="85" t="s">
        <v>265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</row>
    <row r="28" spans="1:149" s="40" customFormat="1" ht="25.5" customHeight="1">
      <c r="A28" s="89" t="s">
        <v>339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114" t="s">
        <v>311</v>
      </c>
      <c r="BY28" s="115"/>
      <c r="BZ28" s="115"/>
      <c r="CA28" s="115"/>
      <c r="CB28" s="115"/>
      <c r="CC28" s="115"/>
      <c r="CD28" s="115"/>
      <c r="CE28" s="116"/>
      <c r="CF28" s="90" t="s">
        <v>50</v>
      </c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42" t="s">
        <v>286</v>
      </c>
      <c r="CT28" s="91">
        <f aca="true" t="shared" si="0" ref="CT28:CT34">DT28</f>
        <v>2790000</v>
      </c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>
        <v>0</v>
      </c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>
        <v>2790000</v>
      </c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>
        <v>0</v>
      </c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</row>
    <row r="29" spans="1:149" s="40" customFormat="1" ht="15" customHeight="1">
      <c r="A29" s="89" t="s">
        <v>347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114" t="s">
        <v>312</v>
      </c>
      <c r="BY29" s="115"/>
      <c r="BZ29" s="115"/>
      <c r="CA29" s="115"/>
      <c r="CB29" s="115"/>
      <c r="CC29" s="115"/>
      <c r="CD29" s="115"/>
      <c r="CE29" s="116"/>
      <c r="CF29" s="90" t="s">
        <v>50</v>
      </c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42" t="s">
        <v>286</v>
      </c>
      <c r="CT29" s="91">
        <f t="shared" si="0"/>
        <v>0</v>
      </c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>
        <v>0</v>
      </c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>
        <v>0</v>
      </c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>
        <v>0</v>
      </c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</row>
    <row r="30" spans="1:162" s="40" customFormat="1" ht="25.5" customHeight="1">
      <c r="A30" s="89" t="s">
        <v>346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90" t="s">
        <v>313</v>
      </c>
      <c r="BY30" s="90"/>
      <c r="BZ30" s="90"/>
      <c r="CA30" s="90"/>
      <c r="CB30" s="90"/>
      <c r="CC30" s="90"/>
      <c r="CD30" s="90"/>
      <c r="CE30" s="90"/>
      <c r="CF30" s="90" t="s">
        <v>50</v>
      </c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42" t="s">
        <v>286</v>
      </c>
      <c r="CT30" s="91">
        <f t="shared" si="0"/>
        <v>215000</v>
      </c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>
        <v>0</v>
      </c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>
        <v>215000</v>
      </c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>
        <v>0</v>
      </c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FF30" s="41"/>
    </row>
    <row r="31" spans="1:149" s="40" customFormat="1" ht="12.75" customHeight="1">
      <c r="A31" s="89" t="str">
        <f>A29</f>
        <v>приобретение современного спортивного инвентаря , оборудования, аксессуаров и материалов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90" t="s">
        <v>316</v>
      </c>
      <c r="BY31" s="90"/>
      <c r="BZ31" s="90"/>
      <c r="CA31" s="90"/>
      <c r="CB31" s="90"/>
      <c r="CC31" s="90"/>
      <c r="CD31" s="90"/>
      <c r="CE31" s="90"/>
      <c r="CF31" s="90" t="s">
        <v>50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42" t="s">
        <v>320</v>
      </c>
      <c r="CT31" s="91">
        <f t="shared" si="0"/>
        <v>500000</v>
      </c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>
        <v>0</v>
      </c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>
        <v>500000</v>
      </c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>
        <v>0</v>
      </c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</row>
    <row r="32" spans="1:149" s="40" customFormat="1" ht="25.5" customHeight="1">
      <c r="A32" s="89" t="s">
        <v>339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114" t="s">
        <v>311</v>
      </c>
      <c r="BY32" s="115"/>
      <c r="BZ32" s="115"/>
      <c r="CA32" s="115"/>
      <c r="CB32" s="115"/>
      <c r="CC32" s="115"/>
      <c r="CD32" s="115"/>
      <c r="CE32" s="116"/>
      <c r="CF32" s="90" t="s">
        <v>50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51" t="s">
        <v>320</v>
      </c>
      <c r="CT32" s="91">
        <f>DT32</f>
        <v>210000</v>
      </c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>
        <v>0</v>
      </c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>
        <v>210000</v>
      </c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>
        <v>0</v>
      </c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</row>
    <row r="33" spans="1:149" s="4" customFormat="1" ht="13.5" customHeight="1">
      <c r="A33" s="99" t="s">
        <v>51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82" t="s">
        <v>52</v>
      </c>
      <c r="BY33" s="82"/>
      <c r="BZ33" s="82"/>
      <c r="CA33" s="82"/>
      <c r="CB33" s="82"/>
      <c r="CC33" s="82"/>
      <c r="CD33" s="82"/>
      <c r="CE33" s="82"/>
      <c r="CF33" s="82" t="s">
        <v>50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12"/>
      <c r="CT33" s="83">
        <f t="shared" si="0"/>
        <v>0</v>
      </c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>
        <v>0</v>
      </c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>
        <f>DT34</f>
        <v>0</v>
      </c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>
        <v>0</v>
      </c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</row>
    <row r="34" spans="1:149" ht="10.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74" t="s">
        <v>54</v>
      </c>
      <c r="BY34" s="74"/>
      <c r="BZ34" s="74"/>
      <c r="CA34" s="74"/>
      <c r="CB34" s="74"/>
      <c r="CC34" s="74"/>
      <c r="CD34" s="74"/>
      <c r="CE34" s="74"/>
      <c r="CF34" s="74" t="s">
        <v>50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112"/>
      <c r="CT34" s="84">
        <f t="shared" si="0"/>
        <v>0</v>
      </c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>
        <v>0</v>
      </c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>
        <v>0</v>
      </c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>
        <v>0</v>
      </c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</row>
    <row r="35" spans="1:149" ht="9" customHeight="1">
      <c r="A35" s="86" t="s">
        <v>53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11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</row>
    <row r="36" spans="1:149" s="4" customFormat="1" ht="15.75" customHeight="1">
      <c r="A36" s="99" t="s">
        <v>55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82" t="s">
        <v>56</v>
      </c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12"/>
      <c r="CT36" s="83">
        <v>0</v>
      </c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>
        <v>0</v>
      </c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>
        <v>0</v>
      </c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>
        <f>EG38</f>
        <v>0</v>
      </c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</row>
    <row r="37" spans="1:149" ht="12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1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</row>
    <row r="38" spans="1:149" ht="12" customHeight="1">
      <c r="A38" s="107" t="s">
        <v>240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74" t="s">
        <v>57</v>
      </c>
      <c r="BY38" s="74"/>
      <c r="BZ38" s="74"/>
      <c r="CA38" s="74"/>
      <c r="CB38" s="74"/>
      <c r="CC38" s="74"/>
      <c r="CD38" s="74"/>
      <c r="CE38" s="74"/>
      <c r="CF38" s="74" t="s">
        <v>31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8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>
        <f>EG39</f>
        <v>0</v>
      </c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</row>
    <row r="39" spans="1:165" s="39" customFormat="1" ht="11.25" customHeight="1">
      <c r="A39" s="109" t="s">
        <v>58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1" t="s">
        <v>59</v>
      </c>
      <c r="BY39" s="111"/>
      <c r="BZ39" s="111"/>
      <c r="CA39" s="111"/>
      <c r="CB39" s="111"/>
      <c r="CC39" s="111"/>
      <c r="CD39" s="111"/>
      <c r="CE39" s="111"/>
      <c r="CF39" s="111" t="s">
        <v>118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38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>
        <v>0</v>
      </c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W39" s="39" t="s">
        <v>319</v>
      </c>
      <c r="FF39" s="52" t="s">
        <v>348</v>
      </c>
      <c r="FI39" s="52" t="s">
        <v>349</v>
      </c>
    </row>
    <row r="40" spans="1:165" s="4" customFormat="1" ht="18" customHeight="1">
      <c r="A40" s="81" t="s">
        <v>60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2" t="s">
        <v>61</v>
      </c>
      <c r="BY40" s="82"/>
      <c r="BZ40" s="82"/>
      <c r="CA40" s="82"/>
      <c r="CB40" s="82"/>
      <c r="CC40" s="82"/>
      <c r="CD40" s="82"/>
      <c r="CE40" s="82"/>
      <c r="CF40" s="82" t="s">
        <v>31</v>
      </c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12"/>
      <c r="CT40" s="83">
        <f>CT41+CT55+CT61+CT71+CT98</f>
        <v>48932754.56999999</v>
      </c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>
        <f>DG41+DG55+DG61+DG71</f>
        <v>16882527.509999998</v>
      </c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>
        <f>DT41+DT55+DT61+DT71</f>
        <v>4146059.89</v>
      </c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>
        <f>EG41+EG55+EG61+EG71+EG98</f>
        <v>27904167.169999998</v>
      </c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W40" s="9">
        <f>EG9-EG40</f>
        <v>-1432697.5799999982</v>
      </c>
      <c r="EX40" s="9">
        <f>EG9-EG40+EG7</f>
        <v>1.862645149230957E-09</v>
      </c>
      <c r="FF40" s="53">
        <f>DT7+DT9-DT40</f>
        <v>0</v>
      </c>
      <c r="FI40" s="53">
        <f>EG7+EG9-EG40</f>
        <v>0</v>
      </c>
    </row>
    <row r="41" spans="1:162" s="4" customFormat="1" ht="26.25" customHeight="1">
      <c r="A41" s="104" t="s">
        <v>62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82" t="s">
        <v>63</v>
      </c>
      <c r="BY41" s="82"/>
      <c r="BZ41" s="82"/>
      <c r="CA41" s="82"/>
      <c r="CB41" s="82"/>
      <c r="CC41" s="82"/>
      <c r="CD41" s="82"/>
      <c r="CE41" s="82"/>
      <c r="CF41" s="82" t="s">
        <v>31</v>
      </c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12"/>
      <c r="CT41" s="83">
        <f aca="true" t="shared" si="1" ref="CT41:CT47">DG41+DT41+EG41</f>
        <v>34851433.559999995</v>
      </c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>
        <f>DG42+DG45+DG48+DG49</f>
        <v>13709504.26</v>
      </c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>
        <f>DT42+DT45+DT48+DT49</f>
        <v>215000</v>
      </c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>
        <f>EG42+EG45+EG48+EG49</f>
        <v>20926929.299999997</v>
      </c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W41" s="9">
        <f>EG7+EG9-EG40</f>
        <v>0</v>
      </c>
      <c r="FF41" s="9"/>
    </row>
    <row r="42" spans="1:165" s="6" customFormat="1" ht="15" customHeight="1">
      <c r="A42" s="101" t="s">
        <v>305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3"/>
      <c r="BX42" s="74" t="s">
        <v>64</v>
      </c>
      <c r="BY42" s="74"/>
      <c r="BZ42" s="74"/>
      <c r="CA42" s="74"/>
      <c r="CB42" s="74"/>
      <c r="CC42" s="74"/>
      <c r="CD42" s="74"/>
      <c r="CE42" s="74"/>
      <c r="CF42" s="74" t="s">
        <v>65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8" t="s">
        <v>31</v>
      </c>
      <c r="CT42" s="84">
        <f t="shared" si="1"/>
        <v>26480919.82</v>
      </c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>
        <f>DG43+DG44</f>
        <v>10489250.62</v>
      </c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>
        <f>DT43+DT44</f>
        <v>0</v>
      </c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>
        <f>EG43+EG44</f>
        <v>15991669.2</v>
      </c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FF42" s="10" t="s">
        <v>350</v>
      </c>
      <c r="FI42" s="19"/>
    </row>
    <row r="43" spans="1:162" ht="15.75" customHeight="1">
      <c r="A43" s="85" t="s">
        <v>291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74" t="s">
        <v>67</v>
      </c>
      <c r="BY43" s="74"/>
      <c r="BZ43" s="74"/>
      <c r="CA43" s="74"/>
      <c r="CB43" s="74"/>
      <c r="CC43" s="74"/>
      <c r="CD43" s="74"/>
      <c r="CE43" s="74"/>
      <c r="CF43" s="74" t="s">
        <v>65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8" t="s">
        <v>287</v>
      </c>
      <c r="CT43" s="84">
        <f t="shared" si="1"/>
        <v>26400919.82</v>
      </c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>
        <v>10459250.62</v>
      </c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>
        <v>0</v>
      </c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>
        <v>15941669.2</v>
      </c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W43" s="18"/>
      <c r="EX43" s="18">
        <f>DG9-DG40</f>
        <v>0</v>
      </c>
      <c r="FF43" s="54">
        <f>DG9-DG40</f>
        <v>0</v>
      </c>
    </row>
    <row r="44" spans="1:149" ht="10.5" customHeight="1">
      <c r="A44" s="85" t="s">
        <v>292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74" t="s">
        <v>67</v>
      </c>
      <c r="BY44" s="74"/>
      <c r="BZ44" s="74"/>
      <c r="CA44" s="74"/>
      <c r="CB44" s="74"/>
      <c r="CC44" s="74"/>
      <c r="CD44" s="74"/>
      <c r="CE44" s="74"/>
      <c r="CF44" s="74" t="s">
        <v>65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8" t="s">
        <v>289</v>
      </c>
      <c r="CT44" s="84">
        <f t="shared" si="1"/>
        <v>80000</v>
      </c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>
        <v>30000</v>
      </c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>
        <v>0</v>
      </c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>
        <v>50000</v>
      </c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</row>
    <row r="45" spans="1:162" s="6" customFormat="1" ht="10.5" customHeight="1">
      <c r="A45" s="85" t="s">
        <v>66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74" t="s">
        <v>67</v>
      </c>
      <c r="BY45" s="74"/>
      <c r="BZ45" s="74"/>
      <c r="CA45" s="74"/>
      <c r="CB45" s="74"/>
      <c r="CC45" s="74"/>
      <c r="CD45" s="74"/>
      <c r="CE45" s="74"/>
      <c r="CF45" s="74" t="s">
        <v>68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8" t="s">
        <v>31</v>
      </c>
      <c r="CT45" s="84">
        <f t="shared" si="1"/>
        <v>315000</v>
      </c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>
        <v>0</v>
      </c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>
        <v>215000</v>
      </c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>
        <f>EG46+EG47</f>
        <v>100000</v>
      </c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FF45" s="19"/>
    </row>
    <row r="46" spans="1:154" ht="10.5" customHeight="1">
      <c r="A46" s="85" t="s">
        <v>266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74" t="s">
        <v>31</v>
      </c>
      <c r="BY46" s="74"/>
      <c r="BZ46" s="74"/>
      <c r="CA46" s="74"/>
      <c r="CB46" s="74"/>
      <c r="CC46" s="74"/>
      <c r="CD46" s="74"/>
      <c r="CE46" s="74"/>
      <c r="CF46" s="74" t="s">
        <v>68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288</v>
      </c>
      <c r="CT46" s="84">
        <f t="shared" si="1"/>
        <v>315000</v>
      </c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0</v>
      </c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91">
        <v>215000</v>
      </c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84">
        <v>100000</v>
      </c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X46" s="18">
        <f>DG40-DG9</f>
        <v>0</v>
      </c>
    </row>
    <row r="47" spans="1:153" ht="10.5" customHeight="1">
      <c r="A47" s="85" t="s">
        <v>293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31</v>
      </c>
      <c r="BY47" s="74"/>
      <c r="BZ47" s="74"/>
      <c r="CA47" s="74"/>
      <c r="CB47" s="74"/>
      <c r="CC47" s="74"/>
      <c r="CD47" s="74"/>
      <c r="CE47" s="74"/>
      <c r="CF47" s="74" t="s">
        <v>68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277</v>
      </c>
      <c r="CT47" s="84">
        <f t="shared" si="1"/>
        <v>0</v>
      </c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>
        <v>0</v>
      </c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>
        <v>0</v>
      </c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>
        <v>0</v>
      </c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W47" s="18"/>
    </row>
    <row r="48" spans="1:153" s="6" customFormat="1" ht="13.5" customHeight="1">
      <c r="A48" s="85" t="s">
        <v>69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70</v>
      </c>
      <c r="BY48" s="74"/>
      <c r="BZ48" s="74"/>
      <c r="CA48" s="74"/>
      <c r="CB48" s="74"/>
      <c r="CC48" s="74"/>
      <c r="CD48" s="74"/>
      <c r="CE48" s="74"/>
      <c r="CF48" s="74" t="s">
        <v>71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277</v>
      </c>
      <c r="CT48" s="84">
        <f>DG48+DT48+EG48</f>
        <v>152500</v>
      </c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>
        <v>52500</v>
      </c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>
        <v>0</v>
      </c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>
        <v>100000</v>
      </c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W48" s="19"/>
    </row>
    <row r="49" spans="1:149" s="6" customFormat="1" ht="22.5" customHeight="1">
      <c r="A49" s="85" t="s">
        <v>72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73</v>
      </c>
      <c r="BY49" s="74"/>
      <c r="BZ49" s="74"/>
      <c r="CA49" s="74"/>
      <c r="CB49" s="74"/>
      <c r="CC49" s="74"/>
      <c r="CD49" s="74"/>
      <c r="CE49" s="74"/>
      <c r="CF49" s="74" t="s">
        <v>74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31</v>
      </c>
      <c r="CT49" s="84">
        <f>DG49+DT49+EG49</f>
        <v>7903013.74</v>
      </c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>
        <f>DG50</f>
        <v>3167753.64</v>
      </c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>
        <f>DT50</f>
        <v>0</v>
      </c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>
        <f>EG50</f>
        <v>4735260.1</v>
      </c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</row>
    <row r="50" spans="1:153" ht="22.5" customHeight="1">
      <c r="A50" s="87" t="s">
        <v>75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74" t="s">
        <v>76</v>
      </c>
      <c r="BY50" s="74"/>
      <c r="BZ50" s="74"/>
      <c r="CA50" s="74"/>
      <c r="CB50" s="74"/>
      <c r="CC50" s="74"/>
      <c r="CD50" s="74"/>
      <c r="CE50" s="74"/>
      <c r="CF50" s="74" t="s">
        <v>74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290</v>
      </c>
      <c r="CT50" s="84">
        <f>DG50+DT50+EG50</f>
        <v>7903013.74</v>
      </c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>
        <v>3167753.64</v>
      </c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>
        <v>0</v>
      </c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>
        <v>4735260.1</v>
      </c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W50" s="18"/>
    </row>
    <row r="51" spans="1:149" ht="12.75" customHeight="1">
      <c r="A51" s="87" t="s">
        <v>77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74" t="s">
        <v>78</v>
      </c>
      <c r="BY51" s="74"/>
      <c r="BZ51" s="74"/>
      <c r="CA51" s="74"/>
      <c r="CB51" s="74"/>
      <c r="CC51" s="74"/>
      <c r="CD51" s="74"/>
      <c r="CE51" s="74"/>
      <c r="CF51" s="74" t="s">
        <v>74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</row>
    <row r="52" spans="1:149" ht="21" customHeight="1">
      <c r="A52" s="85" t="s">
        <v>80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81</v>
      </c>
      <c r="BY52" s="74"/>
      <c r="BZ52" s="74"/>
      <c r="CA52" s="74"/>
      <c r="CB52" s="74"/>
      <c r="CC52" s="74"/>
      <c r="CD52" s="74"/>
      <c r="CE52" s="74"/>
      <c r="CF52" s="74" t="s">
        <v>82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</row>
    <row r="53" spans="1:149" ht="21.75" customHeight="1">
      <c r="A53" s="87" t="s">
        <v>83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74" t="s">
        <v>84</v>
      </c>
      <c r="BY53" s="74"/>
      <c r="BZ53" s="74"/>
      <c r="CA53" s="74"/>
      <c r="CB53" s="74"/>
      <c r="CC53" s="74"/>
      <c r="CD53" s="74"/>
      <c r="CE53" s="74"/>
      <c r="CF53" s="74" t="s">
        <v>82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</row>
    <row r="54" spans="1:149" ht="10.5" customHeight="1">
      <c r="A54" s="87" t="s">
        <v>85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74" t="s">
        <v>86</v>
      </c>
      <c r="BY54" s="74"/>
      <c r="BZ54" s="74"/>
      <c r="CA54" s="74"/>
      <c r="CB54" s="74"/>
      <c r="CC54" s="74"/>
      <c r="CD54" s="74"/>
      <c r="CE54" s="74"/>
      <c r="CF54" s="74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</row>
    <row r="55" spans="1:150" s="7" customFormat="1" ht="21" customHeight="1">
      <c r="A55" s="99" t="s">
        <v>87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82" t="s">
        <v>88</v>
      </c>
      <c r="BY55" s="82"/>
      <c r="BZ55" s="82"/>
      <c r="CA55" s="82"/>
      <c r="CB55" s="82"/>
      <c r="CC55" s="82"/>
      <c r="CD55" s="82"/>
      <c r="CE55" s="82"/>
      <c r="CF55" s="82" t="s">
        <v>89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12"/>
      <c r="CT55" s="83">
        <f>DG55+DT55+EG55</f>
        <v>0</v>
      </c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>
        <f>DG56</f>
        <v>0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>
        <v>0</v>
      </c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>
        <f>EG56</f>
        <v>0</v>
      </c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4"/>
    </row>
    <row r="56" spans="1:150" s="5" customFormat="1" ht="21.75" customHeight="1">
      <c r="A56" s="85" t="s">
        <v>90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74" t="s">
        <v>91</v>
      </c>
      <c r="BY56" s="74"/>
      <c r="BZ56" s="74"/>
      <c r="CA56" s="74"/>
      <c r="CB56" s="74"/>
      <c r="CC56" s="74"/>
      <c r="CD56" s="74"/>
      <c r="CE56" s="74"/>
      <c r="CF56" s="74" t="s">
        <v>92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>
        <f>DG57</f>
        <v>0</v>
      </c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>
        <f>EG57</f>
        <v>0</v>
      </c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1"/>
    </row>
    <row r="57" spans="1:150" s="5" customFormat="1" ht="27.75" customHeight="1">
      <c r="A57" s="87" t="s">
        <v>93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74" t="s">
        <v>94</v>
      </c>
      <c r="BY57" s="74"/>
      <c r="BZ57" s="74"/>
      <c r="CA57" s="74"/>
      <c r="CB57" s="74"/>
      <c r="CC57" s="74"/>
      <c r="CD57" s="74"/>
      <c r="CE57" s="74"/>
      <c r="CF57" s="74" t="s">
        <v>95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 t="s">
        <v>289</v>
      </c>
      <c r="CT57" s="84">
        <f>DG57+DT57+EG57</f>
        <v>0</v>
      </c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>
        <v>0</v>
      </c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>
        <v>0</v>
      </c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>
        <v>0</v>
      </c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1"/>
    </row>
    <row r="58" spans="1:149" ht="10.5" customHeight="1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8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</row>
    <row r="59" spans="1:149" ht="21.75" customHeight="1">
      <c r="A59" s="85" t="s">
        <v>96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74" t="s">
        <v>97</v>
      </c>
      <c r="BY59" s="74"/>
      <c r="BZ59" s="74"/>
      <c r="CA59" s="74"/>
      <c r="CB59" s="74"/>
      <c r="CC59" s="74"/>
      <c r="CD59" s="74"/>
      <c r="CE59" s="74"/>
      <c r="CF59" s="74" t="s">
        <v>98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8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</row>
    <row r="60" spans="1:150" s="5" customFormat="1" ht="22.5" customHeight="1">
      <c r="A60" s="85" t="s">
        <v>99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74" t="s">
        <v>100</v>
      </c>
      <c r="BY60" s="74"/>
      <c r="BZ60" s="74"/>
      <c r="CA60" s="74"/>
      <c r="CB60" s="74"/>
      <c r="CC60" s="74"/>
      <c r="CD60" s="74"/>
      <c r="CE60" s="74"/>
      <c r="CF60" s="74" t="s">
        <v>101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"/>
    </row>
    <row r="61" spans="1:149" s="4" customFormat="1" ht="19.5" customHeight="1">
      <c r="A61" s="99" t="s">
        <v>102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82" t="s">
        <v>103</v>
      </c>
      <c r="BY61" s="82"/>
      <c r="BZ61" s="82"/>
      <c r="CA61" s="82"/>
      <c r="CB61" s="82"/>
      <c r="CC61" s="82"/>
      <c r="CD61" s="82"/>
      <c r="CE61" s="82"/>
      <c r="CF61" s="82" t="s">
        <v>104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12"/>
      <c r="CT61" s="83">
        <f>DG61+DT61+EG61</f>
        <v>504665</v>
      </c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>
        <f>DG62</f>
        <v>504665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>
        <v>0</v>
      </c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>
        <f>EG62+EG63+EG64</f>
        <v>0</v>
      </c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</row>
    <row r="62" spans="1:149" ht="30.75" customHeight="1">
      <c r="A62" s="85" t="s">
        <v>105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74" t="s">
        <v>106</v>
      </c>
      <c r="BY62" s="74"/>
      <c r="BZ62" s="74"/>
      <c r="CA62" s="74"/>
      <c r="CB62" s="74"/>
      <c r="CC62" s="74"/>
      <c r="CD62" s="74"/>
      <c r="CE62" s="74"/>
      <c r="CF62" s="74" t="s">
        <v>107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 t="s">
        <v>279</v>
      </c>
      <c r="CT62" s="84">
        <f>DG62</f>
        <v>504665</v>
      </c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>
        <v>504665</v>
      </c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>
        <v>0</v>
      </c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>
        <v>0</v>
      </c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</row>
    <row r="63" spans="1:149" ht="21.75" customHeight="1">
      <c r="A63" s="85" t="s">
        <v>108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109</v>
      </c>
      <c r="BY63" s="74"/>
      <c r="BZ63" s="74"/>
      <c r="CA63" s="74"/>
      <c r="CB63" s="74"/>
      <c r="CC63" s="74"/>
      <c r="CD63" s="74"/>
      <c r="CE63" s="74"/>
      <c r="CF63" s="74" t="s">
        <v>110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 t="s">
        <v>279</v>
      </c>
      <c r="CT63" s="84">
        <f>DG63+DT63+EG63</f>
        <v>0</v>
      </c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>
        <v>0</v>
      </c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>
        <v>0</v>
      </c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>
        <v>0</v>
      </c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</row>
    <row r="64" spans="1:149" ht="18" customHeight="1">
      <c r="A64" s="85" t="s">
        <v>111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74" t="s">
        <v>112</v>
      </c>
      <c r="BY64" s="74"/>
      <c r="BZ64" s="74"/>
      <c r="CA64" s="74"/>
      <c r="CB64" s="74"/>
      <c r="CC64" s="74"/>
      <c r="CD64" s="74"/>
      <c r="CE64" s="74"/>
      <c r="CF64" s="74" t="s">
        <v>113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8" t="s">
        <v>279</v>
      </c>
      <c r="CT64" s="84">
        <f>EG64</f>
        <v>0</v>
      </c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>
        <v>0</v>
      </c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>
        <v>0</v>
      </c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>
        <v>0</v>
      </c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</row>
    <row r="65" spans="1:149" s="4" customFormat="1" ht="21.75" customHeight="1">
      <c r="A65" s="99" t="s">
        <v>114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82" t="s">
        <v>115</v>
      </c>
      <c r="BY65" s="82"/>
      <c r="BZ65" s="82"/>
      <c r="CA65" s="82"/>
      <c r="CB65" s="82"/>
      <c r="CC65" s="82"/>
      <c r="CD65" s="82"/>
      <c r="CE65" s="82"/>
      <c r="CF65" s="82" t="s">
        <v>31</v>
      </c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12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</row>
    <row r="66" spans="1:149" ht="21.75" customHeight="1">
      <c r="A66" s="85" t="s">
        <v>116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117</v>
      </c>
      <c r="BY66" s="74"/>
      <c r="BZ66" s="74"/>
      <c r="CA66" s="74"/>
      <c r="CB66" s="74"/>
      <c r="CC66" s="74"/>
      <c r="CD66" s="74"/>
      <c r="CE66" s="74"/>
      <c r="CF66" s="74" t="s">
        <v>118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</row>
    <row r="67" spans="1:149" ht="17.25" customHeight="1">
      <c r="A67" s="85" t="s">
        <v>119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120</v>
      </c>
      <c r="BY67" s="74"/>
      <c r="BZ67" s="74"/>
      <c r="CA67" s="74"/>
      <c r="CB67" s="74"/>
      <c r="CC67" s="74"/>
      <c r="CD67" s="74"/>
      <c r="CE67" s="74"/>
      <c r="CF67" s="74" t="s">
        <v>121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</row>
    <row r="68" spans="1:149" ht="21.75" customHeight="1">
      <c r="A68" s="85" t="s">
        <v>122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123</v>
      </c>
      <c r="BY68" s="74"/>
      <c r="BZ68" s="74"/>
      <c r="CA68" s="74"/>
      <c r="CB68" s="74"/>
      <c r="CC68" s="74"/>
      <c r="CD68" s="74"/>
      <c r="CE68" s="74"/>
      <c r="CF68" s="74" t="s">
        <v>124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</row>
    <row r="69" spans="1:149" s="4" customFormat="1" ht="18.75" customHeight="1">
      <c r="A69" s="99" t="s">
        <v>125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82" t="s">
        <v>126</v>
      </c>
      <c r="BY69" s="82"/>
      <c r="BZ69" s="82"/>
      <c r="CA69" s="82"/>
      <c r="CB69" s="82"/>
      <c r="CC69" s="82"/>
      <c r="CD69" s="82"/>
      <c r="CE69" s="82"/>
      <c r="CF69" s="82" t="s">
        <v>31</v>
      </c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12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</row>
    <row r="70" spans="1:149" ht="27" customHeight="1">
      <c r="A70" s="85" t="s">
        <v>127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128</v>
      </c>
      <c r="BY70" s="74"/>
      <c r="BZ70" s="74"/>
      <c r="CA70" s="74"/>
      <c r="CB70" s="74"/>
      <c r="CC70" s="74"/>
      <c r="CD70" s="74"/>
      <c r="CE70" s="74"/>
      <c r="CF70" s="74" t="s">
        <v>129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</row>
    <row r="71" spans="1:153" s="49" customFormat="1" ht="18" customHeight="1">
      <c r="A71" s="123" t="s">
        <v>241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5" t="s">
        <v>130</v>
      </c>
      <c r="BY71" s="125"/>
      <c r="BZ71" s="125"/>
      <c r="CA71" s="125"/>
      <c r="CB71" s="125"/>
      <c r="CC71" s="125"/>
      <c r="CD71" s="125"/>
      <c r="CE71" s="125"/>
      <c r="CF71" s="125" t="s">
        <v>31</v>
      </c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48"/>
      <c r="CT71" s="122">
        <f>DG71+DT71+EG71</f>
        <v>13576656.010000002</v>
      </c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>
        <f>DG75+DG90</f>
        <v>2668358.25</v>
      </c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>
        <f>DT75+DT90</f>
        <v>3931059.89</v>
      </c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>
        <f>EG75+EG90</f>
        <v>6977237.870000001</v>
      </c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W71" s="50">
        <f>EG71</f>
        <v>6977237.870000001</v>
      </c>
    </row>
    <row r="72" spans="1:149" ht="24.75" customHeight="1">
      <c r="A72" s="85" t="s">
        <v>131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132</v>
      </c>
      <c r="BY72" s="74"/>
      <c r="BZ72" s="74"/>
      <c r="CA72" s="74"/>
      <c r="CB72" s="74"/>
      <c r="CC72" s="74"/>
      <c r="CD72" s="74"/>
      <c r="CE72" s="74"/>
      <c r="CF72" s="74" t="s">
        <v>133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</row>
    <row r="73" spans="1:149" ht="14.25" customHeight="1">
      <c r="A73" s="85" t="s">
        <v>134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74" t="s">
        <v>135</v>
      </c>
      <c r="BY73" s="74"/>
      <c r="BZ73" s="74"/>
      <c r="CA73" s="74"/>
      <c r="CB73" s="74"/>
      <c r="CC73" s="74"/>
      <c r="CD73" s="74"/>
      <c r="CE73" s="74"/>
      <c r="CF73" s="74" t="s">
        <v>136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8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</row>
    <row r="74" spans="1:149" ht="13.5" customHeight="1">
      <c r="A74" s="85" t="s">
        <v>137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138</v>
      </c>
      <c r="BY74" s="74"/>
      <c r="BZ74" s="74"/>
      <c r="CA74" s="74"/>
      <c r="CB74" s="74"/>
      <c r="CC74" s="74"/>
      <c r="CD74" s="74"/>
      <c r="CE74" s="74"/>
      <c r="CF74" s="74" t="s">
        <v>139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</row>
    <row r="75" spans="1:153" ht="11.25" customHeight="1">
      <c r="A75" s="85" t="s">
        <v>140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74" t="s">
        <v>141</v>
      </c>
      <c r="BY75" s="74"/>
      <c r="BZ75" s="74"/>
      <c r="CA75" s="74"/>
      <c r="CB75" s="74"/>
      <c r="CC75" s="74"/>
      <c r="CD75" s="74"/>
      <c r="CE75" s="74"/>
      <c r="CF75" s="74" t="s">
        <v>142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8"/>
      <c r="CT75" s="84">
        <f>DG75+DT75+EG75</f>
        <v>8641687.200000001</v>
      </c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>
        <f>DG77+DG78+DG79+DG81+DG82+DG83+DG86+DG87+DG88+DG80</f>
        <v>1422814.4500000002</v>
      </c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>
        <f>DT77+DT78+DT79+DT81+DT82+DT83+DT86+DT87+DT88</f>
        <v>3500000</v>
      </c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>
        <f>EG77+EG78+EG79+EG81+EG82+EG83+EG86+EG87+EG88+EG80+EG84+EG85+EG89</f>
        <v>3718872.7500000005</v>
      </c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W75" s="1" t="s">
        <v>308</v>
      </c>
    </row>
    <row r="76" spans="1:153" ht="11.25" customHeight="1">
      <c r="A76" s="92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W76" s="18">
        <f>CT71-Закупки!DF7</f>
        <v>0</v>
      </c>
    </row>
    <row r="77" spans="1:149" ht="11.25" customHeight="1">
      <c r="A77" s="85" t="s">
        <v>267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74" t="s">
        <v>31</v>
      </c>
      <c r="BY77" s="74"/>
      <c r="BZ77" s="74"/>
      <c r="CA77" s="74"/>
      <c r="CB77" s="74"/>
      <c r="CC77" s="74"/>
      <c r="CD77" s="74"/>
      <c r="CE77" s="74"/>
      <c r="CF77" s="74" t="s">
        <v>142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 t="s">
        <v>272</v>
      </c>
      <c r="CT77" s="84">
        <f aca="true" t="shared" si="2" ref="CT77:CT89">DG77+DT77+EG77</f>
        <v>119120.68</v>
      </c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>
        <v>55908.84</v>
      </c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>
        <v>0</v>
      </c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>
        <v>63211.84</v>
      </c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</row>
    <row r="78" spans="1:149" ht="11.25" customHeight="1">
      <c r="A78" s="85" t="s">
        <v>268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4" t="s">
        <v>31</v>
      </c>
      <c r="BY78" s="74"/>
      <c r="BZ78" s="74"/>
      <c r="CA78" s="74"/>
      <c r="CB78" s="74"/>
      <c r="CC78" s="74"/>
      <c r="CD78" s="74"/>
      <c r="CE78" s="74"/>
      <c r="CF78" s="74" t="s">
        <v>142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 t="s">
        <v>273</v>
      </c>
      <c r="CT78" s="84">
        <f t="shared" si="2"/>
        <v>199299.26</v>
      </c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0</v>
      </c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>
        <v>0</v>
      </c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>
        <v>199299.26</v>
      </c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</row>
    <row r="79" spans="1:149" ht="11.25" customHeight="1">
      <c r="A79" s="85" t="s">
        <v>269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74" t="s">
        <v>31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 t="s">
        <v>274</v>
      </c>
      <c r="CT79" s="84">
        <f t="shared" si="2"/>
        <v>896417.4199999999</v>
      </c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>
        <v>247635.44</v>
      </c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>
        <v>0</v>
      </c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>
        <v>648781.98</v>
      </c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</row>
    <row r="80" spans="1:149" ht="11.25" customHeight="1">
      <c r="A80" s="85" t="s">
        <v>298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74" t="s">
        <v>31</v>
      </c>
      <c r="BY80" s="74"/>
      <c r="BZ80" s="74"/>
      <c r="CA80" s="74"/>
      <c r="CB80" s="74"/>
      <c r="CC80" s="74"/>
      <c r="CD80" s="74"/>
      <c r="CE80" s="74"/>
      <c r="CF80" s="74" t="s">
        <v>142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 t="s">
        <v>294</v>
      </c>
      <c r="CT80" s="84">
        <f>DG80+DT80+EG80</f>
        <v>0</v>
      </c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>
        <v>0</v>
      </c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>
        <v>0</v>
      </c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>
        <v>0</v>
      </c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</row>
    <row r="81" spans="1:153" ht="11.25" customHeight="1">
      <c r="A81" s="85" t="s">
        <v>270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275</v>
      </c>
      <c r="CT81" s="84">
        <f t="shared" si="2"/>
        <v>3490718.69</v>
      </c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>
        <v>27961.26</v>
      </c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91">
        <v>2790000</v>
      </c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84">
        <v>672757.43</v>
      </c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W81" s="18">
        <f>DT81+DT82</f>
        <v>2790000</v>
      </c>
    </row>
    <row r="82" spans="1:149" ht="11.25" customHeight="1">
      <c r="A82" s="85" t="s">
        <v>278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277</v>
      </c>
      <c r="CT82" s="84">
        <f t="shared" si="2"/>
        <v>1383594.16</v>
      </c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>
        <v>929799.6</v>
      </c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91">
        <v>0</v>
      </c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84">
        <v>453794.56</v>
      </c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</row>
    <row r="83" spans="1:149" ht="11.25" customHeight="1">
      <c r="A83" s="85" t="s">
        <v>271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276</v>
      </c>
      <c r="CT83" s="84">
        <f t="shared" si="2"/>
        <v>1009364</v>
      </c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>
        <v>0</v>
      </c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91">
        <v>710000</v>
      </c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84">
        <v>299364</v>
      </c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</row>
    <row r="84" spans="1:149" s="40" customFormat="1" ht="11.25" customHeight="1">
      <c r="A84" s="89" t="s">
        <v>324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90" t="s">
        <v>31</v>
      </c>
      <c r="BY84" s="90"/>
      <c r="BZ84" s="90"/>
      <c r="CA84" s="90"/>
      <c r="CB84" s="90"/>
      <c r="CC84" s="90"/>
      <c r="CD84" s="90"/>
      <c r="CE84" s="90"/>
      <c r="CF84" s="90" t="s">
        <v>142</v>
      </c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42" t="s">
        <v>92</v>
      </c>
      <c r="CT84" s="91">
        <f t="shared" si="2"/>
        <v>0</v>
      </c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>
        <v>0</v>
      </c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>
        <v>0</v>
      </c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>
        <v>0</v>
      </c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</row>
    <row r="85" spans="1:149" s="40" customFormat="1" ht="11.25" customHeight="1">
      <c r="A85" s="89" t="s">
        <v>325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90" t="s">
        <v>31</v>
      </c>
      <c r="BY85" s="90"/>
      <c r="BZ85" s="90"/>
      <c r="CA85" s="90"/>
      <c r="CB85" s="90"/>
      <c r="CC85" s="90"/>
      <c r="CD85" s="90"/>
      <c r="CE85" s="90"/>
      <c r="CF85" s="90" t="s">
        <v>142</v>
      </c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42" t="s">
        <v>322</v>
      </c>
      <c r="CT85" s="91">
        <f t="shared" si="2"/>
        <v>0</v>
      </c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>
        <v>0</v>
      </c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>
        <v>0</v>
      </c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>
        <v>0</v>
      </c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</row>
    <row r="86" spans="1:149" s="40" customFormat="1" ht="11.25" customHeight="1">
      <c r="A86" s="89" t="s">
        <v>295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90" t="s">
        <v>31</v>
      </c>
      <c r="BY86" s="90"/>
      <c r="BZ86" s="90"/>
      <c r="CA86" s="90"/>
      <c r="CB86" s="90"/>
      <c r="CC86" s="90"/>
      <c r="CD86" s="90"/>
      <c r="CE86" s="90"/>
      <c r="CF86" s="90" t="s">
        <v>142</v>
      </c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42" t="s">
        <v>281</v>
      </c>
      <c r="CT86" s="91">
        <f t="shared" si="2"/>
        <v>129032.5</v>
      </c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>
        <v>38709.75</v>
      </c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>
        <v>0</v>
      </c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>
        <v>90322.75</v>
      </c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</row>
    <row r="87" spans="1:149" s="40" customFormat="1" ht="11.25" customHeight="1">
      <c r="A87" s="89" t="s">
        <v>296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90" t="s">
        <v>31</v>
      </c>
      <c r="BY87" s="90"/>
      <c r="BZ87" s="90"/>
      <c r="CA87" s="90"/>
      <c r="CB87" s="90"/>
      <c r="CC87" s="90"/>
      <c r="CD87" s="90"/>
      <c r="CE87" s="90"/>
      <c r="CF87" s="90" t="s">
        <v>142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42" t="s">
        <v>282</v>
      </c>
      <c r="CT87" s="91">
        <f t="shared" si="2"/>
        <v>40087.61</v>
      </c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>
        <v>0</v>
      </c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>
        <v>0</v>
      </c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>
        <v>40087.61</v>
      </c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</row>
    <row r="88" spans="1:149" s="40" customFormat="1" ht="11.25" customHeight="1">
      <c r="A88" s="89" t="s">
        <v>297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90" t="s">
        <v>31</v>
      </c>
      <c r="BY88" s="90"/>
      <c r="BZ88" s="90"/>
      <c r="CA88" s="90"/>
      <c r="CB88" s="90"/>
      <c r="CC88" s="90"/>
      <c r="CD88" s="90"/>
      <c r="CE88" s="90"/>
      <c r="CF88" s="90" t="s">
        <v>142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42" t="s">
        <v>283</v>
      </c>
      <c r="CT88" s="91">
        <f t="shared" si="2"/>
        <v>1314696.8900000001</v>
      </c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>
        <v>122799.56</v>
      </c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>
        <v>0</v>
      </c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>
        <v>1191897.33</v>
      </c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</row>
    <row r="89" spans="1:149" s="40" customFormat="1" ht="11.25" customHeight="1">
      <c r="A89" s="89" t="s">
        <v>326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90" t="s">
        <v>31</v>
      </c>
      <c r="BY89" s="90"/>
      <c r="BZ89" s="90"/>
      <c r="CA89" s="90"/>
      <c r="CB89" s="90"/>
      <c r="CC89" s="90"/>
      <c r="CD89" s="90"/>
      <c r="CE89" s="90"/>
      <c r="CF89" s="90" t="s">
        <v>142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42" t="s">
        <v>323</v>
      </c>
      <c r="CT89" s="91">
        <f t="shared" si="2"/>
        <v>59355.99</v>
      </c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>
        <v>0</v>
      </c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>
        <v>0</v>
      </c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>
        <v>59355.99</v>
      </c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</row>
    <row r="90" spans="1:149" s="4" customFormat="1" ht="11.25" customHeight="1">
      <c r="A90" s="126" t="s">
        <v>269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82" t="s">
        <v>31</v>
      </c>
      <c r="BY90" s="82"/>
      <c r="BZ90" s="82"/>
      <c r="CA90" s="82"/>
      <c r="CB90" s="82"/>
      <c r="CC90" s="82"/>
      <c r="CD90" s="82"/>
      <c r="CE90" s="82"/>
      <c r="CF90" s="82" t="s">
        <v>342</v>
      </c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12" t="s">
        <v>274</v>
      </c>
      <c r="CT90" s="83">
        <f>DG90+DT90+EG90</f>
        <v>4934968.8100000005</v>
      </c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>
        <v>1245543.8</v>
      </c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>
        <v>431059.89</v>
      </c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>
        <v>3258365.12</v>
      </c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</row>
    <row r="91" spans="1:149" ht="11.25" customHeight="1">
      <c r="A91" s="85" t="s">
        <v>144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74" t="s">
        <v>145</v>
      </c>
      <c r="BY91" s="74"/>
      <c r="BZ91" s="74"/>
      <c r="CA91" s="74"/>
      <c r="CB91" s="74"/>
      <c r="CC91" s="74"/>
      <c r="CD91" s="74"/>
      <c r="CE91" s="74"/>
      <c r="CF91" s="74" t="s">
        <v>146</v>
      </c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8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</row>
    <row r="92" spans="1:149" ht="24" customHeight="1">
      <c r="A92" s="87" t="s">
        <v>147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74" t="s">
        <v>148</v>
      </c>
      <c r="BY92" s="74"/>
      <c r="BZ92" s="74"/>
      <c r="CA92" s="74"/>
      <c r="CB92" s="74"/>
      <c r="CC92" s="74"/>
      <c r="CD92" s="74"/>
      <c r="CE92" s="74"/>
      <c r="CF92" s="74" t="s">
        <v>149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8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</row>
    <row r="93" spans="1:149" ht="22.5" customHeight="1">
      <c r="A93" s="87" t="s">
        <v>150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74" t="s">
        <v>151</v>
      </c>
      <c r="BY93" s="74"/>
      <c r="BZ93" s="74"/>
      <c r="CA93" s="74"/>
      <c r="CB93" s="74"/>
      <c r="CC93" s="74"/>
      <c r="CD93" s="74"/>
      <c r="CE93" s="74"/>
      <c r="CF93" s="74" t="s">
        <v>152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8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</row>
    <row r="94" spans="1:149" s="4" customFormat="1" ht="12.75" customHeight="1">
      <c r="A94" s="81" t="s">
        <v>242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2" t="s">
        <v>153</v>
      </c>
      <c r="BY94" s="82"/>
      <c r="BZ94" s="82"/>
      <c r="CA94" s="82"/>
      <c r="CB94" s="82"/>
      <c r="CC94" s="82"/>
      <c r="CD94" s="82"/>
      <c r="CE94" s="82"/>
      <c r="CF94" s="82" t="s">
        <v>154</v>
      </c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12"/>
      <c r="CT94" s="83">
        <f>EG94</f>
        <v>-56265</v>
      </c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>
        <f>EG97</f>
        <v>-56265</v>
      </c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</row>
    <row r="95" spans="1:149" ht="22.5" customHeight="1">
      <c r="A95" s="72" t="s">
        <v>243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4" t="s">
        <v>155</v>
      </c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8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</row>
    <row r="96" spans="1:149" ht="12.75" customHeight="1">
      <c r="A96" s="72" t="s">
        <v>244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4" t="s">
        <v>156</v>
      </c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</row>
    <row r="97" spans="1:149" ht="12.75" customHeight="1">
      <c r="A97" s="72" t="s">
        <v>245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4" t="s">
        <v>157</v>
      </c>
      <c r="BY97" s="74"/>
      <c r="BZ97" s="74"/>
      <c r="CA97" s="74"/>
      <c r="CB97" s="74"/>
      <c r="CC97" s="74"/>
      <c r="CD97" s="74"/>
      <c r="CE97" s="74"/>
      <c r="CF97" s="74" t="s">
        <v>309</v>
      </c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8" t="s">
        <v>310</v>
      </c>
      <c r="CT97" s="84">
        <f>EG97</f>
        <v>-56265</v>
      </c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>
        <v>-56265</v>
      </c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</row>
    <row r="98" spans="1:149" ht="12.75" customHeight="1">
      <c r="A98" s="81" t="s">
        <v>246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2" t="s">
        <v>158</v>
      </c>
      <c r="BY98" s="82"/>
      <c r="BZ98" s="82"/>
      <c r="CA98" s="82"/>
      <c r="CB98" s="82"/>
      <c r="CC98" s="82"/>
      <c r="CD98" s="82"/>
      <c r="CE98" s="82"/>
      <c r="CF98" s="82" t="s">
        <v>31</v>
      </c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12"/>
      <c r="CT98" s="83">
        <f>DT980</f>
        <v>0</v>
      </c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4">
        <v>0</v>
      </c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>
        <v>0</v>
      </c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3">
        <f>EG101</f>
        <v>0</v>
      </c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</row>
    <row r="99" spans="1:149" ht="22.5" customHeight="1">
      <c r="A99" s="72" t="s">
        <v>159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4" t="s">
        <v>160</v>
      </c>
      <c r="BY99" s="74"/>
      <c r="BZ99" s="74"/>
      <c r="CA99" s="74"/>
      <c r="CB99" s="74"/>
      <c r="CC99" s="74"/>
      <c r="CD99" s="74"/>
      <c r="CE99" s="74"/>
      <c r="CF99" s="74" t="s">
        <v>161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8"/>
      <c r="CT99" s="84">
        <f>DG99</f>
        <v>0</v>
      </c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>
        <v>0</v>
      </c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>
        <v>0</v>
      </c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</row>
    <row r="100" spans="1:149" ht="3" customHeight="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</row>
    <row r="101" spans="1:149" ht="20.25" customHeight="1">
      <c r="A101" s="72" t="s">
        <v>327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8">
        <v>4050</v>
      </c>
      <c r="BY101" s="79"/>
      <c r="BZ101" s="79"/>
      <c r="CA101" s="79"/>
      <c r="CB101" s="79"/>
      <c r="CC101" s="79"/>
      <c r="CD101" s="79"/>
      <c r="CE101" s="80"/>
      <c r="CF101" s="78">
        <v>540</v>
      </c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80"/>
      <c r="CS101" s="43"/>
      <c r="CT101" s="69">
        <f>EG101</f>
        <v>0</v>
      </c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80"/>
      <c r="DF101" s="10"/>
      <c r="DG101" s="69">
        <v>0</v>
      </c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1"/>
      <c r="DT101" s="69">
        <v>0</v>
      </c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1"/>
      <c r="EG101" s="69">
        <v>0</v>
      </c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1"/>
    </row>
    <row r="102" spans="1:149" s="2" customFormat="1" ht="20.25" customHeight="1">
      <c r="A102" s="13" t="s">
        <v>247</v>
      </c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7"/>
      <c r="BX102" s="75"/>
      <c r="BY102" s="76"/>
      <c r="BZ102" s="76"/>
      <c r="CA102" s="76"/>
      <c r="CB102" s="76"/>
      <c r="CC102" s="76"/>
      <c r="CD102" s="76"/>
      <c r="CE102" s="77"/>
      <c r="CF102" s="75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7"/>
      <c r="CS102" s="13"/>
      <c r="CT102" s="75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7"/>
      <c r="DF102" s="13"/>
      <c r="DG102" s="75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7"/>
      <c r="DT102" s="75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7"/>
      <c r="EG102" s="75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7"/>
    </row>
  </sheetData>
  <sheetProtection/>
  <mergeCells count="671"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CF17:CR17"/>
    <mergeCell ref="CT17:DF17"/>
    <mergeCell ref="DG17:DS17"/>
    <mergeCell ref="DT17:EF17"/>
    <mergeCell ref="EG17:ES17"/>
    <mergeCell ref="A18:BW18"/>
    <mergeCell ref="BX18:CE18"/>
    <mergeCell ref="CF18:CR18"/>
    <mergeCell ref="CT18:DF18"/>
    <mergeCell ref="DG18:DS18"/>
    <mergeCell ref="EG101:ES101"/>
    <mergeCell ref="A99:BW99"/>
    <mergeCell ref="BX99:CE99"/>
    <mergeCell ref="BX102:CE102"/>
    <mergeCell ref="CF102:CR102"/>
    <mergeCell ref="CT102:DE102"/>
    <mergeCell ref="DG102:DS102"/>
    <mergeCell ref="DT102:EF102"/>
    <mergeCell ref="EG102:ES102"/>
    <mergeCell ref="A101:BW101"/>
    <mergeCell ref="BX101:CE101"/>
    <mergeCell ref="CF101:CR101"/>
    <mergeCell ref="CT101:DE101"/>
    <mergeCell ref="DG101:DS101"/>
    <mergeCell ref="DT101:EF101"/>
    <mergeCell ref="A98:BW98"/>
    <mergeCell ref="BX98:CE98"/>
    <mergeCell ref="CF98:CR98"/>
    <mergeCell ref="CT98:DF98"/>
    <mergeCell ref="DG98:DS98"/>
    <mergeCell ref="EG99:ES99"/>
    <mergeCell ref="DT97:EF97"/>
    <mergeCell ref="CF99:CR99"/>
    <mergeCell ref="CT99:DF99"/>
    <mergeCell ref="DG99:DS99"/>
    <mergeCell ref="DT99:EF99"/>
    <mergeCell ref="EG97:ES97"/>
    <mergeCell ref="EG96:ES96"/>
    <mergeCell ref="A95:BW95"/>
    <mergeCell ref="BX95:CE95"/>
    <mergeCell ref="DT98:EF98"/>
    <mergeCell ref="EG98:ES98"/>
    <mergeCell ref="A97:BW97"/>
    <mergeCell ref="BX97:CE97"/>
    <mergeCell ref="CF97:CR97"/>
    <mergeCell ref="CT97:DF97"/>
    <mergeCell ref="DG97:DS97"/>
    <mergeCell ref="A96:BW96"/>
    <mergeCell ref="BX96:CE96"/>
    <mergeCell ref="CF96:CR96"/>
    <mergeCell ref="CT96:DF96"/>
    <mergeCell ref="DG96:DS96"/>
    <mergeCell ref="DT96:EF96"/>
    <mergeCell ref="A94:BW94"/>
    <mergeCell ref="BX94:CE94"/>
    <mergeCell ref="CF94:CR94"/>
    <mergeCell ref="CT94:DF94"/>
    <mergeCell ref="DG94:DS94"/>
    <mergeCell ref="EG95:ES95"/>
    <mergeCell ref="DT93:EF93"/>
    <mergeCell ref="CF95:CR95"/>
    <mergeCell ref="CT95:DF95"/>
    <mergeCell ref="DG95:DS95"/>
    <mergeCell ref="DT95:EF95"/>
    <mergeCell ref="EG93:ES93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A92:BW92"/>
    <mergeCell ref="BX92:CE92"/>
    <mergeCell ref="CF92:CR92"/>
    <mergeCell ref="CT92:DF92"/>
    <mergeCell ref="DG92:DS92"/>
    <mergeCell ref="DT92:EF92"/>
    <mergeCell ref="A89:BW89"/>
    <mergeCell ref="BX89:CE89"/>
    <mergeCell ref="CF89:CR89"/>
    <mergeCell ref="CT89:DF89"/>
    <mergeCell ref="DG89:DS89"/>
    <mergeCell ref="EG91:ES91"/>
    <mergeCell ref="A90:BW90"/>
    <mergeCell ref="BX90:CE90"/>
    <mergeCell ref="CF90:CR90"/>
    <mergeCell ref="CT90:DF90"/>
    <mergeCell ref="DT88:EF88"/>
    <mergeCell ref="CF91:CR91"/>
    <mergeCell ref="CT91:DF91"/>
    <mergeCell ref="DG91:DS91"/>
    <mergeCell ref="DT91:EF91"/>
    <mergeCell ref="EG88:ES88"/>
    <mergeCell ref="DG90:DS90"/>
    <mergeCell ref="DT90:EF90"/>
    <mergeCell ref="EG90:ES90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EG39:ES39"/>
    <mergeCell ref="A38:BW38"/>
    <mergeCell ref="BX38:CE38"/>
    <mergeCell ref="DT41:EF41"/>
    <mergeCell ref="EG41:ES41"/>
    <mergeCell ref="A40:BW40"/>
    <mergeCell ref="BX40:CE40"/>
    <mergeCell ref="CF40:CR40"/>
    <mergeCell ref="CT40:DF40"/>
    <mergeCell ref="DG40:DS40"/>
    <mergeCell ref="A39:BW39"/>
    <mergeCell ref="BX39:CE39"/>
    <mergeCell ref="CF39:CR39"/>
    <mergeCell ref="CT39:DF39"/>
    <mergeCell ref="DG39:DS39"/>
    <mergeCell ref="DT39:EF39"/>
    <mergeCell ref="A37:BW37"/>
    <mergeCell ref="BX37:CE37"/>
    <mergeCell ref="CF37:CR37"/>
    <mergeCell ref="CT37:DF37"/>
    <mergeCell ref="DG37:DS37"/>
    <mergeCell ref="EG38:ES38"/>
    <mergeCell ref="DT36:EF36"/>
    <mergeCell ref="CF38:CR38"/>
    <mergeCell ref="CT38:DF38"/>
    <mergeCell ref="DG38:DS38"/>
    <mergeCell ref="DT38:EF38"/>
    <mergeCell ref="EG36:ES36"/>
    <mergeCell ref="DT34:EF35"/>
    <mergeCell ref="EG34:ES35"/>
    <mergeCell ref="A35:BW35"/>
    <mergeCell ref="DT37:EF37"/>
    <mergeCell ref="EG37:ES37"/>
    <mergeCell ref="A36:BW36"/>
    <mergeCell ref="BX36:CE36"/>
    <mergeCell ref="CF36:CR36"/>
    <mergeCell ref="CT36:DF36"/>
    <mergeCell ref="DG36:DS36"/>
    <mergeCell ref="A34:BW34"/>
    <mergeCell ref="BX34:CE35"/>
    <mergeCell ref="CF34:CR35"/>
    <mergeCell ref="CS34:CS35"/>
    <mergeCell ref="CT34:DF35"/>
    <mergeCell ref="DG34:DS35"/>
    <mergeCell ref="A33:BW33"/>
    <mergeCell ref="BX33:CE33"/>
    <mergeCell ref="CF33:CR33"/>
    <mergeCell ref="CT33:DF33"/>
    <mergeCell ref="DG33:DS33"/>
    <mergeCell ref="DT33:EF33"/>
    <mergeCell ref="EG33:ES33"/>
    <mergeCell ref="A31:BW31"/>
    <mergeCell ref="BX31:CE31"/>
    <mergeCell ref="CF31:CR31"/>
    <mergeCell ref="CT31:DF31"/>
    <mergeCell ref="DG31:DS31"/>
    <mergeCell ref="A32:BW32"/>
    <mergeCell ref="BX32:CE32"/>
    <mergeCell ref="CF32:CR32"/>
    <mergeCell ref="CT32:DF32"/>
    <mergeCell ref="A30:BW30"/>
    <mergeCell ref="BX30:CE30"/>
    <mergeCell ref="DT31:EF31"/>
    <mergeCell ref="EG31:ES31"/>
    <mergeCell ref="A29:BW29"/>
    <mergeCell ref="BX29:CE29"/>
    <mergeCell ref="CF29:CR29"/>
    <mergeCell ref="CT29:DF29"/>
    <mergeCell ref="DG29:DS29"/>
    <mergeCell ref="EG30:ES30"/>
    <mergeCell ref="DT28:EF28"/>
    <mergeCell ref="CF30:CR30"/>
    <mergeCell ref="CT30:DF30"/>
    <mergeCell ref="DG30:DS30"/>
    <mergeCell ref="DT30:EF30"/>
    <mergeCell ref="EG28:ES28"/>
    <mergeCell ref="EG27:ES27"/>
    <mergeCell ref="A26:BW26"/>
    <mergeCell ref="BX26:CE26"/>
    <mergeCell ref="DT29:EF29"/>
    <mergeCell ref="EG29:ES29"/>
    <mergeCell ref="A28:BW28"/>
    <mergeCell ref="BX28:CE28"/>
    <mergeCell ref="CF28:CR28"/>
    <mergeCell ref="CT28:DF28"/>
    <mergeCell ref="DG28:DS28"/>
    <mergeCell ref="A27:BW27"/>
    <mergeCell ref="BX27:CE27"/>
    <mergeCell ref="CF27:CR27"/>
    <mergeCell ref="CT27:DF27"/>
    <mergeCell ref="DG27:DS27"/>
    <mergeCell ref="DT27:EF27"/>
    <mergeCell ref="DT26:EF26"/>
    <mergeCell ref="DT23:EF24"/>
    <mergeCell ref="EG23:ES24"/>
    <mergeCell ref="DT25:EF25"/>
    <mergeCell ref="EG25:ES25"/>
    <mergeCell ref="EG26:ES26"/>
    <mergeCell ref="A25:BW25"/>
    <mergeCell ref="BX25:CE25"/>
    <mergeCell ref="CF25:CR25"/>
    <mergeCell ref="CT25:DF25"/>
    <mergeCell ref="DG25:DS25"/>
    <mergeCell ref="CF26:CR26"/>
    <mergeCell ref="CT26:DF26"/>
    <mergeCell ref="DG26:DS26"/>
    <mergeCell ref="A23:BW23"/>
    <mergeCell ref="BX23:CE24"/>
    <mergeCell ref="CF23:CR24"/>
    <mergeCell ref="CS23:CS24"/>
    <mergeCell ref="CT23:DF24"/>
    <mergeCell ref="DG23:DS24"/>
    <mergeCell ref="A24:BW24"/>
    <mergeCell ref="EG21:ES21"/>
    <mergeCell ref="A22:BW22"/>
    <mergeCell ref="BX22:CE22"/>
    <mergeCell ref="CF22:CR22"/>
    <mergeCell ref="CT22:DF22"/>
    <mergeCell ref="DG22:DS22"/>
    <mergeCell ref="DT22:EF22"/>
    <mergeCell ref="EG22:ES22"/>
    <mergeCell ref="A21:BW21"/>
    <mergeCell ref="BX21:CE21"/>
    <mergeCell ref="CF21:CR21"/>
    <mergeCell ref="CT21:DF21"/>
    <mergeCell ref="DG21:DS21"/>
    <mergeCell ref="DT21:EF21"/>
    <mergeCell ref="EG16:ES16"/>
    <mergeCell ref="A20:BW20"/>
    <mergeCell ref="BX20:CE20"/>
    <mergeCell ref="CF20:CR20"/>
    <mergeCell ref="CT20:DF20"/>
    <mergeCell ref="DG20:DS20"/>
    <mergeCell ref="DT20:EF20"/>
    <mergeCell ref="EG20:ES20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CF8:CR8"/>
    <mergeCell ref="CT8:DF8"/>
    <mergeCell ref="DG4:DS5"/>
    <mergeCell ref="DT4:EF5"/>
    <mergeCell ref="CF6:CR6"/>
    <mergeCell ref="CT6:DF6"/>
    <mergeCell ref="DG7:DS7"/>
    <mergeCell ref="A1:ES1"/>
    <mergeCell ref="A3:BW5"/>
    <mergeCell ref="BX3:CE5"/>
    <mergeCell ref="CF3:CR5"/>
    <mergeCell ref="CS3:CS5"/>
    <mergeCell ref="CT3:ES3"/>
    <mergeCell ref="CT4:DF5"/>
    <mergeCell ref="EG4:ES5"/>
    <mergeCell ref="DG32:DS32"/>
    <mergeCell ref="DT32:EF32"/>
    <mergeCell ref="EG32:ES32"/>
    <mergeCell ref="DT6:EF6"/>
    <mergeCell ref="A6:BW6"/>
    <mergeCell ref="BX6:CE6"/>
    <mergeCell ref="DG6:DS6"/>
    <mergeCell ref="EG6:ES6"/>
    <mergeCell ref="A8:BW8"/>
    <mergeCell ref="BX8:CE8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150" man="1"/>
    <brk id="70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view="pageBreakPreview" zoomScale="110" zoomScaleSheetLayoutView="110" zoomScalePageLayoutView="0" workbookViewId="0" topLeftCell="A1">
      <selection activeCell="DF7" sqref="DF7:DR7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119" t="s">
        <v>248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</row>
    <row r="2" ht="7.5" customHeight="1"/>
    <row r="3" spans="1:148" ht="11.25" customHeight="1">
      <c r="A3" s="121" t="s">
        <v>162</v>
      </c>
      <c r="B3" s="121"/>
      <c r="C3" s="121"/>
      <c r="D3" s="121"/>
      <c r="E3" s="121"/>
      <c r="F3" s="121"/>
      <c r="G3" s="121"/>
      <c r="H3" s="121"/>
      <c r="I3" s="120" t="s">
        <v>0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1" t="s">
        <v>163</v>
      </c>
      <c r="CO3" s="121"/>
      <c r="CP3" s="121"/>
      <c r="CQ3" s="121"/>
      <c r="CR3" s="121"/>
      <c r="CS3" s="121"/>
      <c r="CT3" s="121"/>
      <c r="CU3" s="121"/>
      <c r="CV3" s="121" t="s">
        <v>164</v>
      </c>
      <c r="CW3" s="121"/>
      <c r="CX3" s="121"/>
      <c r="CY3" s="121"/>
      <c r="CZ3" s="121"/>
      <c r="DA3" s="121"/>
      <c r="DB3" s="121"/>
      <c r="DC3" s="121"/>
      <c r="DD3" s="121"/>
      <c r="DE3" s="121"/>
      <c r="DF3" s="120" t="s">
        <v>3</v>
      </c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</row>
    <row r="4" spans="1:148" ht="11.25" customHeight="1">
      <c r="A4" s="121"/>
      <c r="B4" s="121"/>
      <c r="C4" s="121"/>
      <c r="D4" s="121"/>
      <c r="E4" s="121"/>
      <c r="F4" s="121"/>
      <c r="G4" s="121"/>
      <c r="H4" s="121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78" t="s">
        <v>303</v>
      </c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80"/>
      <c r="DS4" s="78" t="s">
        <v>329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80"/>
      <c r="EF4" s="78" t="s">
        <v>331</v>
      </c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80"/>
    </row>
    <row r="5" spans="1:148" ht="36" customHeight="1">
      <c r="A5" s="121"/>
      <c r="B5" s="121"/>
      <c r="C5" s="121"/>
      <c r="D5" s="121"/>
      <c r="E5" s="121"/>
      <c r="F5" s="121"/>
      <c r="G5" s="121"/>
      <c r="H5" s="121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7" t="s">
        <v>165</v>
      </c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 t="s">
        <v>166</v>
      </c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 t="s">
        <v>167</v>
      </c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</row>
    <row r="6" spans="1:148" ht="11.25">
      <c r="A6" s="118" t="s">
        <v>4</v>
      </c>
      <c r="B6" s="118"/>
      <c r="C6" s="118"/>
      <c r="D6" s="118"/>
      <c r="E6" s="118"/>
      <c r="F6" s="118"/>
      <c r="G6" s="118"/>
      <c r="H6" s="118"/>
      <c r="I6" s="118" t="s">
        <v>5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 t="s">
        <v>6</v>
      </c>
      <c r="CO6" s="118"/>
      <c r="CP6" s="118"/>
      <c r="CQ6" s="118"/>
      <c r="CR6" s="118"/>
      <c r="CS6" s="118"/>
      <c r="CT6" s="118"/>
      <c r="CU6" s="118"/>
      <c r="CV6" s="118" t="s">
        <v>7</v>
      </c>
      <c r="CW6" s="118"/>
      <c r="CX6" s="118"/>
      <c r="CY6" s="118"/>
      <c r="CZ6" s="118"/>
      <c r="DA6" s="118"/>
      <c r="DB6" s="118"/>
      <c r="DC6" s="118"/>
      <c r="DD6" s="118"/>
      <c r="DE6" s="118"/>
      <c r="DF6" s="118" t="s">
        <v>8</v>
      </c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 t="s">
        <v>9</v>
      </c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 t="s">
        <v>10</v>
      </c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</row>
    <row r="7" spans="1:153" s="4" customFormat="1" ht="12.75" customHeight="1">
      <c r="A7" s="82">
        <v>1</v>
      </c>
      <c r="B7" s="82"/>
      <c r="C7" s="82"/>
      <c r="D7" s="82"/>
      <c r="E7" s="82"/>
      <c r="F7" s="82"/>
      <c r="G7" s="82"/>
      <c r="H7" s="82"/>
      <c r="I7" s="81" t="s">
        <v>249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2" t="s">
        <v>168</v>
      </c>
      <c r="CO7" s="82"/>
      <c r="CP7" s="82"/>
      <c r="CQ7" s="82"/>
      <c r="CR7" s="82"/>
      <c r="CS7" s="82"/>
      <c r="CT7" s="82"/>
      <c r="CU7" s="82"/>
      <c r="CV7" s="82" t="s">
        <v>31</v>
      </c>
      <c r="CW7" s="82"/>
      <c r="CX7" s="82"/>
      <c r="CY7" s="82"/>
      <c r="CZ7" s="82"/>
      <c r="DA7" s="82"/>
      <c r="DB7" s="82"/>
      <c r="DC7" s="82"/>
      <c r="DD7" s="82"/>
      <c r="DE7" s="82"/>
      <c r="DF7" s="83">
        <f>DF11</f>
        <v>13576656.010000002</v>
      </c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>
        <f>DS11</f>
        <v>11288124.5</v>
      </c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>
        <f>EF11</f>
        <v>11288124.5</v>
      </c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W7" s="9"/>
    </row>
    <row r="8" spans="1:148" s="4" customFormat="1" ht="63" customHeight="1">
      <c r="A8" s="82" t="s">
        <v>169</v>
      </c>
      <c r="B8" s="82"/>
      <c r="C8" s="82"/>
      <c r="D8" s="82"/>
      <c r="E8" s="82"/>
      <c r="F8" s="82"/>
      <c r="G8" s="82"/>
      <c r="H8" s="82"/>
      <c r="I8" s="99" t="s">
        <v>250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82" t="s">
        <v>170</v>
      </c>
      <c r="CO8" s="82"/>
      <c r="CP8" s="82"/>
      <c r="CQ8" s="82"/>
      <c r="CR8" s="82"/>
      <c r="CS8" s="82"/>
      <c r="CT8" s="82"/>
      <c r="CU8" s="82"/>
      <c r="CV8" s="82" t="s">
        <v>31</v>
      </c>
      <c r="CW8" s="82"/>
      <c r="CX8" s="82"/>
      <c r="CY8" s="82"/>
      <c r="CZ8" s="82"/>
      <c r="DA8" s="82"/>
      <c r="DB8" s="82"/>
      <c r="DC8" s="82"/>
      <c r="DD8" s="82"/>
      <c r="DE8" s="82"/>
      <c r="DF8" s="128">
        <v>0</v>
      </c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30"/>
      <c r="DS8" s="128">
        <v>0</v>
      </c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30"/>
      <c r="EF8" s="128">
        <v>0</v>
      </c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30"/>
    </row>
    <row r="9" spans="1:153" s="4" customFormat="1" ht="24" customHeight="1">
      <c r="A9" s="82" t="s">
        <v>171</v>
      </c>
      <c r="B9" s="82"/>
      <c r="C9" s="82"/>
      <c r="D9" s="82"/>
      <c r="E9" s="82"/>
      <c r="F9" s="82"/>
      <c r="G9" s="82"/>
      <c r="H9" s="82"/>
      <c r="I9" s="99" t="s">
        <v>251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82" t="s">
        <v>172</v>
      </c>
      <c r="CO9" s="82"/>
      <c r="CP9" s="82"/>
      <c r="CQ9" s="82"/>
      <c r="CR9" s="82"/>
      <c r="CS9" s="82"/>
      <c r="CT9" s="82"/>
      <c r="CU9" s="82"/>
      <c r="CV9" s="82" t="s">
        <v>31</v>
      </c>
      <c r="CW9" s="82"/>
      <c r="CX9" s="82"/>
      <c r="CY9" s="82"/>
      <c r="CZ9" s="82"/>
      <c r="DA9" s="82"/>
      <c r="DB9" s="82"/>
      <c r="DC9" s="82"/>
      <c r="DD9" s="82"/>
      <c r="DE9" s="82"/>
      <c r="DF9" s="128">
        <v>0</v>
      </c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30"/>
      <c r="DS9" s="128">
        <v>0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30"/>
      <c r="EF9" s="128">
        <v>0</v>
      </c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30"/>
      <c r="EW9" s="9"/>
    </row>
    <row r="10" spans="1:148" s="4" customFormat="1" ht="15" customHeight="1">
      <c r="A10" s="82" t="s">
        <v>173</v>
      </c>
      <c r="B10" s="82"/>
      <c r="C10" s="82"/>
      <c r="D10" s="82"/>
      <c r="E10" s="82"/>
      <c r="F10" s="82"/>
      <c r="G10" s="82"/>
      <c r="H10" s="82"/>
      <c r="I10" s="99" t="s">
        <v>252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82" t="s">
        <v>175</v>
      </c>
      <c r="CO10" s="82"/>
      <c r="CP10" s="82"/>
      <c r="CQ10" s="82"/>
      <c r="CR10" s="82"/>
      <c r="CS10" s="82"/>
      <c r="CT10" s="82"/>
      <c r="CU10" s="82"/>
      <c r="CV10" s="82" t="s">
        <v>31</v>
      </c>
      <c r="CW10" s="82"/>
      <c r="CX10" s="82"/>
      <c r="CY10" s="82"/>
      <c r="CZ10" s="82"/>
      <c r="DA10" s="82"/>
      <c r="DB10" s="82"/>
      <c r="DC10" s="82"/>
      <c r="DD10" s="82"/>
      <c r="DE10" s="82"/>
      <c r="DF10" s="83">
        <v>0</v>
      </c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>
        <v>0</v>
      </c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>
        <v>0</v>
      </c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</row>
    <row r="11" spans="1:148" s="4" customFormat="1" ht="24" customHeight="1">
      <c r="A11" s="82" t="s">
        <v>174</v>
      </c>
      <c r="B11" s="82"/>
      <c r="C11" s="82"/>
      <c r="D11" s="82"/>
      <c r="E11" s="82"/>
      <c r="F11" s="82"/>
      <c r="G11" s="82"/>
      <c r="H11" s="82"/>
      <c r="I11" s="99" t="s">
        <v>253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82" t="s">
        <v>176</v>
      </c>
      <c r="CO11" s="82"/>
      <c r="CP11" s="82"/>
      <c r="CQ11" s="82"/>
      <c r="CR11" s="82"/>
      <c r="CS11" s="82"/>
      <c r="CT11" s="82"/>
      <c r="CU11" s="82"/>
      <c r="CV11" s="82" t="s">
        <v>31</v>
      </c>
      <c r="CW11" s="82"/>
      <c r="CX11" s="82"/>
      <c r="CY11" s="82"/>
      <c r="CZ11" s="82"/>
      <c r="DA11" s="82"/>
      <c r="DB11" s="82"/>
      <c r="DC11" s="82"/>
      <c r="DD11" s="82"/>
      <c r="DE11" s="82"/>
      <c r="DF11" s="83">
        <f>DF12+DF15+DF22</f>
        <v>13576656.010000002</v>
      </c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>
        <f>DS14+DS15+DS22</f>
        <v>11288124.5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>
        <f>EF14+EF15+EF22</f>
        <v>11288124.5</v>
      </c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</row>
    <row r="12" spans="1:148" ht="24.75" customHeight="1">
      <c r="A12" s="74" t="s">
        <v>177</v>
      </c>
      <c r="B12" s="74"/>
      <c r="C12" s="74"/>
      <c r="D12" s="74"/>
      <c r="E12" s="74"/>
      <c r="F12" s="74"/>
      <c r="G12" s="74"/>
      <c r="H12" s="74"/>
      <c r="I12" s="72" t="s">
        <v>179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4" t="s">
        <v>178</v>
      </c>
      <c r="CO12" s="74"/>
      <c r="CP12" s="74"/>
      <c r="CQ12" s="74"/>
      <c r="CR12" s="74"/>
      <c r="CS12" s="74"/>
      <c r="CT12" s="74"/>
      <c r="CU12" s="74"/>
      <c r="CV12" s="74" t="s">
        <v>31</v>
      </c>
      <c r="CW12" s="74"/>
      <c r="CX12" s="74"/>
      <c r="CY12" s="74"/>
      <c r="CZ12" s="74"/>
      <c r="DA12" s="74"/>
      <c r="DB12" s="74"/>
      <c r="DC12" s="74"/>
      <c r="DD12" s="74"/>
      <c r="DE12" s="74"/>
      <c r="DF12" s="84">
        <f>DF14</f>
        <v>2668358.25</v>
      </c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>
        <f>DS14</f>
        <v>2541007.14</v>
      </c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>
        <f>EF14</f>
        <v>2541007.14</v>
      </c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</row>
    <row r="13" spans="1:148" ht="24" customHeight="1">
      <c r="A13" s="74" t="s">
        <v>180</v>
      </c>
      <c r="B13" s="74"/>
      <c r="C13" s="74"/>
      <c r="D13" s="74"/>
      <c r="E13" s="74"/>
      <c r="F13" s="74"/>
      <c r="G13" s="74"/>
      <c r="H13" s="74"/>
      <c r="I13" s="85" t="s">
        <v>181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74" t="s">
        <v>182</v>
      </c>
      <c r="CO13" s="74"/>
      <c r="CP13" s="74"/>
      <c r="CQ13" s="74"/>
      <c r="CR13" s="74"/>
      <c r="CS13" s="74"/>
      <c r="CT13" s="74"/>
      <c r="CU13" s="74"/>
      <c r="CV13" s="74" t="s">
        <v>31</v>
      </c>
      <c r="CW13" s="74"/>
      <c r="CX13" s="74"/>
      <c r="CY13" s="74"/>
      <c r="CZ13" s="74"/>
      <c r="DA13" s="74"/>
      <c r="DB13" s="74"/>
      <c r="DC13" s="74"/>
      <c r="DD13" s="74"/>
      <c r="DE13" s="74"/>
      <c r="DF13" s="84">
        <v>0</v>
      </c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>
        <v>0</v>
      </c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>
        <v>0</v>
      </c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</row>
    <row r="14" spans="1:148" s="4" customFormat="1" ht="12.75" customHeight="1">
      <c r="A14" s="82" t="s">
        <v>183</v>
      </c>
      <c r="B14" s="82"/>
      <c r="C14" s="82"/>
      <c r="D14" s="82"/>
      <c r="E14" s="82"/>
      <c r="F14" s="82"/>
      <c r="G14" s="82"/>
      <c r="H14" s="82"/>
      <c r="I14" s="126" t="s">
        <v>207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82" t="s">
        <v>184</v>
      </c>
      <c r="CO14" s="82"/>
      <c r="CP14" s="82"/>
      <c r="CQ14" s="82"/>
      <c r="CR14" s="82"/>
      <c r="CS14" s="82"/>
      <c r="CT14" s="82"/>
      <c r="CU14" s="82"/>
      <c r="CV14" s="82" t="s">
        <v>31</v>
      </c>
      <c r="CW14" s="82"/>
      <c r="CX14" s="82"/>
      <c r="CY14" s="82"/>
      <c r="CZ14" s="82"/>
      <c r="DA14" s="82"/>
      <c r="DB14" s="82"/>
      <c r="DC14" s="82"/>
      <c r="DD14" s="82"/>
      <c r="DE14" s="82"/>
      <c r="DF14" s="83">
        <f>'2022'!DG71</f>
        <v>2668358.25</v>
      </c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>
        <f>'2023'!DG75</f>
        <v>2541007.14</v>
      </c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>
        <f>'2024'!DG75</f>
        <v>2541007.14</v>
      </c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</row>
    <row r="15" spans="1:148" s="4" customFormat="1" ht="16.5" customHeight="1">
      <c r="A15" s="82" t="s">
        <v>185</v>
      </c>
      <c r="B15" s="82"/>
      <c r="C15" s="82"/>
      <c r="D15" s="82"/>
      <c r="E15" s="82"/>
      <c r="F15" s="82"/>
      <c r="G15" s="82"/>
      <c r="H15" s="82"/>
      <c r="I15" s="104" t="s">
        <v>186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82" t="s">
        <v>187</v>
      </c>
      <c r="CO15" s="82"/>
      <c r="CP15" s="82"/>
      <c r="CQ15" s="82"/>
      <c r="CR15" s="82"/>
      <c r="CS15" s="82"/>
      <c r="CT15" s="82"/>
      <c r="CU15" s="82"/>
      <c r="CV15" s="82" t="s">
        <v>31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3">
        <f>DF17</f>
        <v>3931059.89</v>
      </c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>
        <f>DS17</f>
        <v>3500000</v>
      </c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>
        <f>'2024'!DT75</f>
        <v>3500000</v>
      </c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</row>
    <row r="16" spans="1:148" ht="24" customHeight="1">
      <c r="A16" s="74" t="s">
        <v>188</v>
      </c>
      <c r="B16" s="74"/>
      <c r="C16" s="74"/>
      <c r="D16" s="74"/>
      <c r="E16" s="74"/>
      <c r="F16" s="74"/>
      <c r="G16" s="74"/>
      <c r="H16" s="74"/>
      <c r="I16" s="85" t="s">
        <v>181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74" t="s">
        <v>189</v>
      </c>
      <c r="CO16" s="74"/>
      <c r="CP16" s="74"/>
      <c r="CQ16" s="74"/>
      <c r="CR16" s="74"/>
      <c r="CS16" s="74"/>
      <c r="CT16" s="74"/>
      <c r="CU16" s="74"/>
      <c r="CV16" s="74" t="s">
        <v>31</v>
      </c>
      <c r="CW16" s="74"/>
      <c r="CX16" s="74"/>
      <c r="CY16" s="74"/>
      <c r="CZ16" s="74"/>
      <c r="DA16" s="74"/>
      <c r="DB16" s="74"/>
      <c r="DC16" s="74"/>
      <c r="DD16" s="74"/>
      <c r="DE16" s="74"/>
      <c r="DF16" s="84">
        <v>0</v>
      </c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>
        <v>0</v>
      </c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>
        <v>0</v>
      </c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</row>
    <row r="17" spans="1:148" ht="12.75" customHeight="1">
      <c r="A17" s="74" t="s">
        <v>190</v>
      </c>
      <c r="B17" s="74"/>
      <c r="C17" s="74"/>
      <c r="D17" s="74"/>
      <c r="E17" s="74"/>
      <c r="F17" s="74"/>
      <c r="G17" s="74"/>
      <c r="H17" s="74"/>
      <c r="I17" s="85" t="s">
        <v>207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74" t="s">
        <v>191</v>
      </c>
      <c r="CO17" s="74"/>
      <c r="CP17" s="74"/>
      <c r="CQ17" s="74"/>
      <c r="CR17" s="74"/>
      <c r="CS17" s="74"/>
      <c r="CT17" s="74"/>
      <c r="CU17" s="74"/>
      <c r="CV17" s="74" t="s">
        <v>31</v>
      </c>
      <c r="CW17" s="74"/>
      <c r="CX17" s="74"/>
      <c r="CY17" s="74"/>
      <c r="CZ17" s="74"/>
      <c r="DA17" s="74"/>
      <c r="DB17" s="74"/>
      <c r="DC17" s="74"/>
      <c r="DD17" s="74"/>
      <c r="DE17" s="74"/>
      <c r="DF17" s="84">
        <f>'2022'!DT71</f>
        <v>3931059.89</v>
      </c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>
        <f>'2023'!DT75</f>
        <v>3500000</v>
      </c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>
        <f>'2023'!DT75</f>
        <v>3500000</v>
      </c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</row>
    <row r="18" spans="1:148" ht="12.75" customHeight="1">
      <c r="A18" s="74" t="s">
        <v>192</v>
      </c>
      <c r="B18" s="74"/>
      <c r="C18" s="74"/>
      <c r="D18" s="74"/>
      <c r="E18" s="74"/>
      <c r="F18" s="74"/>
      <c r="G18" s="74"/>
      <c r="H18" s="74"/>
      <c r="I18" s="72" t="s">
        <v>254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4" t="s">
        <v>193</v>
      </c>
      <c r="CO18" s="74"/>
      <c r="CP18" s="74"/>
      <c r="CQ18" s="74"/>
      <c r="CR18" s="74"/>
      <c r="CS18" s="74"/>
      <c r="CT18" s="74"/>
      <c r="CU18" s="74"/>
      <c r="CV18" s="74" t="s">
        <v>31</v>
      </c>
      <c r="CW18" s="74"/>
      <c r="CX18" s="74"/>
      <c r="CY18" s="74"/>
      <c r="CZ18" s="74"/>
      <c r="DA18" s="74"/>
      <c r="DB18" s="74"/>
      <c r="DC18" s="74"/>
      <c r="DD18" s="74"/>
      <c r="DE18" s="74"/>
      <c r="DF18" s="84">
        <v>0</v>
      </c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>
        <v>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>
        <v>0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</row>
    <row r="19" spans="1:148" ht="11.25">
      <c r="A19" s="74" t="s">
        <v>194</v>
      </c>
      <c r="B19" s="74"/>
      <c r="C19" s="74"/>
      <c r="D19" s="74"/>
      <c r="E19" s="74"/>
      <c r="F19" s="74"/>
      <c r="G19" s="74"/>
      <c r="H19" s="74"/>
      <c r="I19" s="72" t="s">
        <v>195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4" t="s">
        <v>196</v>
      </c>
      <c r="CO19" s="74"/>
      <c r="CP19" s="74"/>
      <c r="CQ19" s="74"/>
      <c r="CR19" s="74"/>
      <c r="CS19" s="74"/>
      <c r="CT19" s="74"/>
      <c r="CU19" s="74"/>
      <c r="CV19" s="74" t="s">
        <v>31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84">
        <v>0</v>
      </c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>
        <v>0</v>
      </c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>
        <v>0</v>
      </c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</row>
    <row r="20" spans="1:148" ht="23.25" customHeight="1">
      <c r="A20" s="74" t="s">
        <v>197</v>
      </c>
      <c r="B20" s="74"/>
      <c r="C20" s="74"/>
      <c r="D20" s="74"/>
      <c r="E20" s="74"/>
      <c r="F20" s="74"/>
      <c r="G20" s="74"/>
      <c r="H20" s="74"/>
      <c r="I20" s="85" t="s">
        <v>181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74" t="s">
        <v>198</v>
      </c>
      <c r="CO20" s="74"/>
      <c r="CP20" s="74"/>
      <c r="CQ20" s="74"/>
      <c r="CR20" s="74"/>
      <c r="CS20" s="74"/>
      <c r="CT20" s="74"/>
      <c r="CU20" s="74"/>
      <c r="CV20" s="74" t="s">
        <v>31</v>
      </c>
      <c r="CW20" s="74"/>
      <c r="CX20" s="74"/>
      <c r="CY20" s="74"/>
      <c r="CZ20" s="74"/>
      <c r="DA20" s="74"/>
      <c r="DB20" s="74"/>
      <c r="DC20" s="74"/>
      <c r="DD20" s="74"/>
      <c r="DE20" s="74"/>
      <c r="DF20" s="84">
        <v>0</v>
      </c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>
        <v>0</v>
      </c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>
        <v>0</v>
      </c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</row>
    <row r="21" spans="1:148" ht="12.75" customHeight="1">
      <c r="A21" s="74" t="s">
        <v>199</v>
      </c>
      <c r="B21" s="74"/>
      <c r="C21" s="74"/>
      <c r="D21" s="74"/>
      <c r="E21" s="74"/>
      <c r="F21" s="74"/>
      <c r="G21" s="74"/>
      <c r="H21" s="74"/>
      <c r="I21" s="85" t="s">
        <v>207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74" t="s">
        <v>200</v>
      </c>
      <c r="CO21" s="74"/>
      <c r="CP21" s="74"/>
      <c r="CQ21" s="74"/>
      <c r="CR21" s="74"/>
      <c r="CS21" s="74"/>
      <c r="CT21" s="74"/>
      <c r="CU21" s="74"/>
      <c r="CV21" s="74" t="s">
        <v>31</v>
      </c>
      <c r="CW21" s="74"/>
      <c r="CX21" s="74"/>
      <c r="CY21" s="74"/>
      <c r="CZ21" s="74"/>
      <c r="DA21" s="74"/>
      <c r="DB21" s="74"/>
      <c r="DC21" s="74"/>
      <c r="DD21" s="74"/>
      <c r="DE21" s="74"/>
      <c r="DF21" s="84">
        <v>0</v>
      </c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>
        <v>0</v>
      </c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>
        <v>0</v>
      </c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</row>
    <row r="22" spans="1:148" s="4" customFormat="1" ht="10.5">
      <c r="A22" s="82" t="s">
        <v>201</v>
      </c>
      <c r="B22" s="82"/>
      <c r="C22" s="82"/>
      <c r="D22" s="82"/>
      <c r="E22" s="82"/>
      <c r="F22" s="82"/>
      <c r="G22" s="82"/>
      <c r="H22" s="82"/>
      <c r="I22" s="104" t="s">
        <v>202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82" t="s">
        <v>203</v>
      </c>
      <c r="CO22" s="82"/>
      <c r="CP22" s="82"/>
      <c r="CQ22" s="82"/>
      <c r="CR22" s="82"/>
      <c r="CS22" s="82"/>
      <c r="CT22" s="82"/>
      <c r="CU22" s="82"/>
      <c r="CV22" s="82" t="s">
        <v>31</v>
      </c>
      <c r="CW22" s="82"/>
      <c r="CX22" s="82"/>
      <c r="CY22" s="82"/>
      <c r="CZ22" s="82"/>
      <c r="DA22" s="82"/>
      <c r="DB22" s="82"/>
      <c r="DC22" s="82"/>
      <c r="DD22" s="82"/>
      <c r="DE22" s="82"/>
      <c r="DF22" s="83">
        <f>DF24</f>
        <v>6977237.870000001</v>
      </c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>
        <f>DS24</f>
        <v>5247117.36</v>
      </c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>
        <f>EF24</f>
        <v>5247117.36</v>
      </c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</row>
    <row r="23" spans="1:148" ht="24" customHeight="1">
      <c r="A23" s="74" t="s">
        <v>204</v>
      </c>
      <c r="B23" s="74"/>
      <c r="C23" s="74"/>
      <c r="D23" s="74"/>
      <c r="E23" s="74"/>
      <c r="F23" s="74"/>
      <c r="G23" s="74"/>
      <c r="H23" s="74"/>
      <c r="I23" s="85" t="s">
        <v>181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74" t="s">
        <v>205</v>
      </c>
      <c r="CO23" s="74"/>
      <c r="CP23" s="74"/>
      <c r="CQ23" s="74"/>
      <c r="CR23" s="74"/>
      <c r="CS23" s="74"/>
      <c r="CT23" s="74"/>
      <c r="CU23" s="74"/>
      <c r="CV23" s="74" t="s">
        <v>31</v>
      </c>
      <c r="CW23" s="74"/>
      <c r="CX23" s="74"/>
      <c r="CY23" s="74"/>
      <c r="CZ23" s="74"/>
      <c r="DA23" s="74"/>
      <c r="DB23" s="74"/>
      <c r="DC23" s="74"/>
      <c r="DD23" s="74"/>
      <c r="DE23" s="74"/>
      <c r="DF23" s="84">
        <v>0</v>
      </c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>
        <v>0</v>
      </c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>
        <v>0</v>
      </c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</row>
    <row r="24" spans="1:148" ht="11.25">
      <c r="A24" s="74" t="s">
        <v>206</v>
      </c>
      <c r="B24" s="74"/>
      <c r="C24" s="74"/>
      <c r="D24" s="74"/>
      <c r="E24" s="74"/>
      <c r="F24" s="74"/>
      <c r="G24" s="74"/>
      <c r="H24" s="74"/>
      <c r="I24" s="85" t="s">
        <v>207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74" t="s">
        <v>208</v>
      </c>
      <c r="CO24" s="74"/>
      <c r="CP24" s="74"/>
      <c r="CQ24" s="74"/>
      <c r="CR24" s="74"/>
      <c r="CS24" s="74"/>
      <c r="CT24" s="74"/>
      <c r="CU24" s="74"/>
      <c r="CV24" s="74" t="s">
        <v>31</v>
      </c>
      <c r="CW24" s="74"/>
      <c r="CX24" s="74"/>
      <c r="CY24" s="74"/>
      <c r="CZ24" s="74"/>
      <c r="DA24" s="74"/>
      <c r="DB24" s="74"/>
      <c r="DC24" s="74"/>
      <c r="DD24" s="74"/>
      <c r="DE24" s="74"/>
      <c r="DF24" s="84">
        <f>'2022'!EG71</f>
        <v>6977237.870000001</v>
      </c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>
        <f>'2023'!EG75</f>
        <v>5247117.36</v>
      </c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>
        <f>'2024'!EG75</f>
        <v>5247117.36</v>
      </c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</row>
    <row r="25" spans="1:148" s="4" customFormat="1" ht="16.5" customHeight="1">
      <c r="A25" s="82" t="s">
        <v>5</v>
      </c>
      <c r="B25" s="82"/>
      <c r="C25" s="82"/>
      <c r="D25" s="82"/>
      <c r="E25" s="82"/>
      <c r="F25" s="82"/>
      <c r="G25" s="82"/>
      <c r="H25" s="82"/>
      <c r="I25" s="132" t="s">
        <v>255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2" t="s">
        <v>209</v>
      </c>
      <c r="CO25" s="82"/>
      <c r="CP25" s="82"/>
      <c r="CQ25" s="82"/>
      <c r="CR25" s="82"/>
      <c r="CS25" s="82"/>
      <c r="CT25" s="82"/>
      <c r="CU25" s="82"/>
      <c r="CV25" s="82" t="s">
        <v>31</v>
      </c>
      <c r="CW25" s="82"/>
      <c r="CX25" s="82"/>
      <c r="CY25" s="82"/>
      <c r="CZ25" s="82"/>
      <c r="DA25" s="82"/>
      <c r="DB25" s="82"/>
      <c r="DC25" s="82"/>
      <c r="DD25" s="82"/>
      <c r="DE25" s="82"/>
      <c r="DF25" s="83">
        <v>0</v>
      </c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>
        <v>0</v>
      </c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>
        <v>0</v>
      </c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</row>
    <row r="26" spans="1:148" ht="11.25">
      <c r="A26" s="74"/>
      <c r="B26" s="74"/>
      <c r="C26" s="74"/>
      <c r="D26" s="74"/>
      <c r="E26" s="74"/>
      <c r="F26" s="74"/>
      <c r="G26" s="74"/>
      <c r="H26" s="74"/>
      <c r="I26" s="87" t="s">
        <v>210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74" t="s">
        <v>211</v>
      </c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84">
        <v>0</v>
      </c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>
        <v>0</v>
      </c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>
        <v>0</v>
      </c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</row>
    <row r="27" spans="1:148" s="4" customFormat="1" ht="15.75" customHeight="1">
      <c r="A27" s="82" t="s">
        <v>6</v>
      </c>
      <c r="B27" s="82"/>
      <c r="C27" s="82"/>
      <c r="D27" s="82"/>
      <c r="E27" s="82"/>
      <c r="F27" s="82"/>
      <c r="G27" s="82"/>
      <c r="H27" s="82"/>
      <c r="I27" s="132" t="s">
        <v>212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2" t="s">
        <v>213</v>
      </c>
      <c r="CO27" s="82"/>
      <c r="CP27" s="82"/>
      <c r="CQ27" s="82"/>
      <c r="CR27" s="82"/>
      <c r="CS27" s="82"/>
      <c r="CT27" s="82"/>
      <c r="CU27" s="82"/>
      <c r="CV27" s="82" t="s">
        <v>31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3">
        <v>0</v>
      </c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>
        <v>0</v>
      </c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>
        <v>0</v>
      </c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</row>
    <row r="28" spans="1:148" ht="11.25">
      <c r="A28" s="74"/>
      <c r="B28" s="74"/>
      <c r="C28" s="74"/>
      <c r="D28" s="74"/>
      <c r="E28" s="74"/>
      <c r="F28" s="74"/>
      <c r="G28" s="74"/>
      <c r="H28" s="74"/>
      <c r="I28" s="87" t="s">
        <v>210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74" t="s">
        <v>214</v>
      </c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84">
        <v>0</v>
      </c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>
        <v>0</v>
      </c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>
        <v>0</v>
      </c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33" t="s">
        <v>302</v>
      </c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30"/>
      <c r="BJ31" s="30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30"/>
      <c r="BX31" s="30"/>
      <c r="BY31" s="133" t="s">
        <v>231</v>
      </c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56" t="s">
        <v>217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30"/>
      <c r="BJ32" s="30"/>
      <c r="BK32" s="56" t="s">
        <v>12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30"/>
      <c r="BX32" s="30"/>
      <c r="BY32" s="56" t="s">
        <v>13</v>
      </c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33" t="s">
        <v>299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30"/>
      <c r="BF34" s="30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30"/>
      <c r="BZ34" s="30"/>
      <c r="CA34" s="134" t="s">
        <v>300</v>
      </c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30"/>
      <c r="CT34" s="30"/>
      <c r="CU34" s="30"/>
      <c r="CV34" s="30"/>
      <c r="CW34" s="30"/>
      <c r="CX34" s="143" t="s">
        <v>301</v>
      </c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56" t="s">
        <v>217</v>
      </c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30"/>
      <c r="BF35" s="30"/>
      <c r="BG35" s="56" t="s">
        <v>12</v>
      </c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30"/>
      <c r="BZ35" s="30"/>
      <c r="CA35" s="56" t="s">
        <v>13</v>
      </c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30"/>
      <c r="CT35" s="30"/>
      <c r="CU35" s="30"/>
      <c r="CV35" s="30"/>
      <c r="CW35" s="30"/>
      <c r="CX35" s="30"/>
      <c r="CY35" s="140" t="s">
        <v>318</v>
      </c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39" t="s">
        <v>14</v>
      </c>
      <c r="J37" s="139"/>
      <c r="K37" s="134" t="s">
        <v>344</v>
      </c>
      <c r="L37" s="134"/>
      <c r="M37" s="134"/>
      <c r="N37" s="140" t="s">
        <v>14</v>
      </c>
      <c r="O37" s="140"/>
      <c r="P37" s="30"/>
      <c r="Q37" s="133" t="s">
        <v>340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9">
        <v>20</v>
      </c>
      <c r="AG37" s="139"/>
      <c r="AH37" s="139"/>
      <c r="AI37" s="141" t="s">
        <v>341</v>
      </c>
      <c r="AJ37" s="141"/>
      <c r="AK37" s="141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36" t="s">
        <v>223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38" t="s">
        <v>220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135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36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30"/>
      <c r="AA44" s="30"/>
      <c r="AB44" s="30"/>
      <c r="AC44" s="30"/>
      <c r="AD44" s="30"/>
      <c r="AE44" s="30"/>
      <c r="AF44" s="30"/>
      <c r="AG44" s="30"/>
      <c r="AH44" s="133" t="s">
        <v>224</v>
      </c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38" t="s">
        <v>12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30"/>
      <c r="AA45" s="30"/>
      <c r="AB45" s="30"/>
      <c r="AC45" s="30"/>
      <c r="AD45" s="30"/>
      <c r="AE45" s="30"/>
      <c r="AF45" s="30"/>
      <c r="AG45" s="30"/>
      <c r="AH45" s="56" t="s">
        <v>13</v>
      </c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135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42" t="s">
        <v>14</v>
      </c>
      <c r="B47" s="139"/>
      <c r="C47" s="134" t="s">
        <v>344</v>
      </c>
      <c r="D47" s="134"/>
      <c r="E47" s="134"/>
      <c r="F47" s="140" t="s">
        <v>14</v>
      </c>
      <c r="G47" s="140"/>
      <c r="H47" s="30"/>
      <c r="I47" s="133" t="s">
        <v>340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9">
        <v>20</v>
      </c>
      <c r="Y47" s="139"/>
      <c r="Z47" s="139"/>
      <c r="AA47" s="141" t="s">
        <v>341</v>
      </c>
      <c r="AB47" s="141"/>
      <c r="AC47" s="141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  <mergeCell ref="A45:Y45"/>
    <mergeCell ref="X47:Z47"/>
    <mergeCell ref="AA47:AC47"/>
    <mergeCell ref="A47:B47"/>
    <mergeCell ref="C47:E47"/>
    <mergeCell ref="F47:G47"/>
    <mergeCell ref="I47:W4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EF25:ER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A24:H24"/>
    <mergeCell ref="I24:CM24"/>
    <mergeCell ref="CN24:CU24"/>
    <mergeCell ref="CV24:DE24"/>
    <mergeCell ref="DF23:DR23"/>
    <mergeCell ref="DS23:EE23"/>
    <mergeCell ref="EF23:ER23"/>
    <mergeCell ref="A23:H23"/>
    <mergeCell ref="I23:CM23"/>
    <mergeCell ref="CN23:CU23"/>
    <mergeCell ref="CV23:DE23"/>
    <mergeCell ref="DF22:DR22"/>
    <mergeCell ref="DS22:EE22"/>
    <mergeCell ref="EF22:ER22"/>
    <mergeCell ref="A22:H22"/>
    <mergeCell ref="I22:CM22"/>
    <mergeCell ref="CN22:CU22"/>
    <mergeCell ref="CV22:DE22"/>
    <mergeCell ref="DF21:DR21"/>
    <mergeCell ref="DS21:EE21"/>
    <mergeCell ref="EF21:ER21"/>
    <mergeCell ref="A21:H21"/>
    <mergeCell ref="I21:CM21"/>
    <mergeCell ref="CN21:CU21"/>
    <mergeCell ref="CV21:DE21"/>
    <mergeCell ref="DF20:DR20"/>
    <mergeCell ref="DS20:EE20"/>
    <mergeCell ref="EF20:ER20"/>
    <mergeCell ref="A20:H20"/>
    <mergeCell ref="I20:CM20"/>
    <mergeCell ref="CN20:CU20"/>
    <mergeCell ref="CV20:DE20"/>
    <mergeCell ref="DF19:DR19"/>
    <mergeCell ref="DS19:EE19"/>
    <mergeCell ref="EF19:ER19"/>
    <mergeCell ref="A19:H19"/>
    <mergeCell ref="I19:CM19"/>
    <mergeCell ref="CN19:CU19"/>
    <mergeCell ref="CV19:DE19"/>
    <mergeCell ref="DF18:DR18"/>
    <mergeCell ref="DS18:EE18"/>
    <mergeCell ref="EF18:ER18"/>
    <mergeCell ref="A18:H18"/>
    <mergeCell ref="I18:CM18"/>
    <mergeCell ref="CN18:CU18"/>
    <mergeCell ref="CV18:DE18"/>
    <mergeCell ref="DF17:DR17"/>
    <mergeCell ref="DS17:EE17"/>
    <mergeCell ref="EF17:ER17"/>
    <mergeCell ref="A17:H17"/>
    <mergeCell ref="I17:CM17"/>
    <mergeCell ref="CN17:CU17"/>
    <mergeCell ref="CV17:DE17"/>
    <mergeCell ref="DF16:DR16"/>
    <mergeCell ref="DS16:EE16"/>
    <mergeCell ref="EF16:ER16"/>
    <mergeCell ref="A16:H16"/>
    <mergeCell ref="I16:CM16"/>
    <mergeCell ref="CN16:CU16"/>
    <mergeCell ref="CV16:DE16"/>
    <mergeCell ref="DF15:DR15"/>
    <mergeCell ref="DS15:EE15"/>
    <mergeCell ref="EF15:ER15"/>
    <mergeCell ref="A15:H15"/>
    <mergeCell ref="I15:CM15"/>
    <mergeCell ref="CN15:CU15"/>
    <mergeCell ref="CV15:DE15"/>
    <mergeCell ref="DF14:DR14"/>
    <mergeCell ref="DS14:EE14"/>
    <mergeCell ref="EF14:ER14"/>
    <mergeCell ref="A14:H14"/>
    <mergeCell ref="I14:CM14"/>
    <mergeCell ref="CN14:CU14"/>
    <mergeCell ref="CV14:DE14"/>
    <mergeCell ref="DF13:DR13"/>
    <mergeCell ref="DS13:EE13"/>
    <mergeCell ref="EF13:ER13"/>
    <mergeCell ref="A13:H13"/>
    <mergeCell ref="I13:CM13"/>
    <mergeCell ref="CN13:CU13"/>
    <mergeCell ref="CV13:DE13"/>
    <mergeCell ref="DF12:DR12"/>
    <mergeCell ref="DS12:EE12"/>
    <mergeCell ref="EF12:ER12"/>
    <mergeCell ref="A12:H12"/>
    <mergeCell ref="I12:CM12"/>
    <mergeCell ref="CN12:CU12"/>
    <mergeCell ref="CV12:DE12"/>
    <mergeCell ref="DF11:DR11"/>
    <mergeCell ref="DS11:EE11"/>
    <mergeCell ref="EF11:ER11"/>
    <mergeCell ref="A11:H11"/>
    <mergeCell ref="I11:CM11"/>
    <mergeCell ref="CN11:CU11"/>
    <mergeCell ref="CV11:DE11"/>
    <mergeCell ref="DF10:DR10"/>
    <mergeCell ref="DS10:EE10"/>
    <mergeCell ref="EF10:ER10"/>
    <mergeCell ref="A10:H10"/>
    <mergeCell ref="I10:CM10"/>
    <mergeCell ref="CN10:CU10"/>
    <mergeCell ref="CV10:DE10"/>
    <mergeCell ref="DF9:DR9"/>
    <mergeCell ref="DS9:EE9"/>
    <mergeCell ref="EF9:ER9"/>
    <mergeCell ref="A9:H9"/>
    <mergeCell ref="I9:CM9"/>
    <mergeCell ref="CN9:CU9"/>
    <mergeCell ref="CV9:DE9"/>
    <mergeCell ref="DF8:DR8"/>
    <mergeCell ref="DS8:EE8"/>
    <mergeCell ref="EF8:ER8"/>
    <mergeCell ref="A8:H8"/>
    <mergeCell ref="I8:CM8"/>
    <mergeCell ref="CN8:CU8"/>
    <mergeCell ref="CV8:DE8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DF6:DR6"/>
    <mergeCell ref="DS6:EE6"/>
    <mergeCell ref="EF6:ER6"/>
    <mergeCell ref="I3:CM5"/>
    <mergeCell ref="CN3:CU5"/>
    <mergeCell ref="CV3:DE5"/>
    <mergeCell ref="DF5:DR5"/>
    <mergeCell ref="DF3:ER3"/>
    <mergeCell ref="DS5:EE5"/>
    <mergeCell ref="EF5:ER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2022-01-19T13:40:59Z</cp:lastPrinted>
  <dcterms:created xsi:type="dcterms:W3CDTF">2011-01-11T10:25:48Z</dcterms:created>
  <dcterms:modified xsi:type="dcterms:W3CDTF">2022-01-20T06:02:47Z</dcterms:modified>
  <cp:category/>
  <cp:version/>
  <cp:contentType/>
  <cp:contentStatus/>
</cp:coreProperties>
</file>